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総合相談＿障がい福祉\歳出＿07地域生活支援事業（1201104移動支援事業）\業務改善\hp\"/>
    </mc:Choice>
  </mc:AlternateContent>
  <xr:revisionPtr revIDLastSave="0" documentId="13_ncr:1_{F4C272D8-4EE0-4004-BFE6-4D6EC8EFF6A0}" xr6:coauthVersionLast="47" xr6:coauthVersionMax="47" xr10:uidLastSave="{00000000-0000-0000-0000-000000000000}"/>
  <workbookProtection workbookAlgorithmName="SHA-512" workbookHashValue="q/FhwcLJbBoRNKxZGPHK3VkoN6NkA+rqV2B789nJ6/us8Jlo7tzuqxK7CIVnCjpMnHjyZuLBryFzI6Wl/VC/UQ==" workbookSaltValue="mNjWXwKrQ66AO9Gx2Xehfw==" workbookSpinCount="100000" lockStructure="1"/>
  <bookViews>
    <workbookView xWindow="-108" yWindow="-108" windowWidth="23256" windowHeight="12456" xr2:uid="{A980F01D-275E-4CD6-8C3E-5C6BD6CFA32E}"/>
  </bookViews>
  <sheets>
    <sheet name="提出先" sheetId="1" r:id="rId1"/>
    <sheet name="事業所情報" sheetId="2" r:id="rId2"/>
    <sheet name="利用者情報" sheetId="3" r:id="rId3"/>
    <sheet name="請求書" sheetId="8" r:id="rId4"/>
    <sheet name="明細書" sheetId="6" r:id="rId5"/>
    <sheet name="記載例" sheetId="19" r:id="rId6"/>
    <sheet name="1" sheetId="7" r:id="rId7"/>
    <sheet name="２" sheetId="10" r:id="rId8"/>
    <sheet name="３" sheetId="11" r:id="rId9"/>
    <sheet name="4" sheetId="12" r:id="rId10"/>
    <sheet name="5" sheetId="13" r:id="rId11"/>
    <sheet name="6" sheetId="14" r:id="rId12"/>
    <sheet name="7" sheetId="15" r:id="rId13"/>
    <sheet name="8" sheetId="16" r:id="rId14"/>
    <sheet name="9" sheetId="17" r:id="rId15"/>
    <sheet name="10" sheetId="18" r:id="rId16"/>
    <sheet name="Sheet2" sheetId="9" state="hidden" r:id="rId17"/>
    <sheet name="プルダウン" sheetId="4" state="hidden" r:id="rId18"/>
  </sheets>
  <definedNames>
    <definedName name="_xlnm.Print_Area" localSheetId="6">'1'!$A$1:$AH$42</definedName>
    <definedName name="_xlnm.Print_Area" localSheetId="15">'10'!$A$1:$AH$42</definedName>
    <definedName name="_xlnm.Print_Area" localSheetId="7">'２'!$A$1:$AH$42</definedName>
    <definedName name="_xlnm.Print_Area" localSheetId="8">'３'!$A$1:$AH$42</definedName>
    <definedName name="_xlnm.Print_Area" localSheetId="9">'4'!$A$1:$AH$42</definedName>
    <definedName name="_xlnm.Print_Area" localSheetId="10">'5'!$A$1:$AH$42</definedName>
    <definedName name="_xlnm.Print_Area" localSheetId="11">'6'!$A$1:$AH$42</definedName>
    <definedName name="_xlnm.Print_Area" localSheetId="12">'7'!$A$1:$AH$42</definedName>
    <definedName name="_xlnm.Print_Area" localSheetId="13">'8'!$A$1:$AH$42</definedName>
    <definedName name="_xlnm.Print_Area" localSheetId="14">'9'!$A$1:$AH$42</definedName>
    <definedName name="_xlnm.Print_Area" localSheetId="5">記載例!$A$1:$AH$42</definedName>
    <definedName name="_xlnm.Print_Area" localSheetId="1">事業所情報!$A$1:$B$10</definedName>
    <definedName name="_xlnm.Print_Area" localSheetId="3">請求書!$A$1:$U$37</definedName>
    <definedName name="_xlnm.Print_Area" localSheetId="0">提出先!$A$1:$E$10</definedName>
    <definedName name="_xlnm.Print_Area" localSheetId="4">明細書!$A$1:$AK$23</definedName>
    <definedName name="_xlnm.Print_Area" localSheetId="2">利用者情報!$A$1:$U$16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3" l="1"/>
  <c r="T17" i="19" l="1"/>
  <c r="U6" i="7" l="1"/>
  <c r="D39" i="12" l="1"/>
  <c r="T15" i="7" l="1"/>
  <c r="T13" i="7"/>
  <c r="H5" i="12" l="1"/>
  <c r="Q5" i="12"/>
  <c r="B11" i="6" l="1"/>
  <c r="T13" i="10"/>
  <c r="T15" i="10"/>
  <c r="T17" i="10"/>
  <c r="T19" i="10"/>
  <c r="T21" i="10"/>
  <c r="T23" i="10"/>
  <c r="T25" i="10"/>
  <c r="T27" i="10"/>
  <c r="T29" i="10"/>
  <c r="T31" i="10"/>
  <c r="T33" i="10"/>
  <c r="T35" i="10"/>
  <c r="T37" i="10"/>
  <c r="T39" i="10"/>
  <c r="T11" i="10"/>
  <c r="D39" i="18"/>
  <c r="D37" i="18"/>
  <c r="D35" i="18"/>
  <c r="D33" i="18"/>
  <c r="D31" i="18"/>
  <c r="D29" i="18"/>
  <c r="D27" i="18"/>
  <c r="D25" i="18"/>
  <c r="D23" i="18"/>
  <c r="D21" i="18"/>
  <c r="D19" i="18"/>
  <c r="D17" i="18"/>
  <c r="D15" i="18"/>
  <c r="D13" i="18"/>
  <c r="D11" i="18"/>
  <c r="D39" i="17"/>
  <c r="D37" i="17"/>
  <c r="D35" i="17"/>
  <c r="D33" i="17"/>
  <c r="D31" i="17"/>
  <c r="D29" i="17"/>
  <c r="D27" i="17"/>
  <c r="D25" i="17"/>
  <c r="D23" i="17"/>
  <c r="D21" i="17"/>
  <c r="D19" i="17"/>
  <c r="D17" i="17"/>
  <c r="D15" i="17"/>
  <c r="D13" i="17"/>
  <c r="D11" i="17"/>
  <c r="D39" i="16"/>
  <c r="D37" i="16"/>
  <c r="D35" i="16"/>
  <c r="D33" i="16"/>
  <c r="D31" i="16"/>
  <c r="D29" i="16"/>
  <c r="D27" i="16"/>
  <c r="D25" i="16"/>
  <c r="D23" i="16"/>
  <c r="D21" i="16"/>
  <c r="D19" i="16"/>
  <c r="D17" i="16"/>
  <c r="D15" i="16"/>
  <c r="D13" i="16"/>
  <c r="D11" i="16"/>
  <c r="D39" i="15"/>
  <c r="D37" i="15"/>
  <c r="D35" i="15"/>
  <c r="D33" i="15"/>
  <c r="D31" i="15"/>
  <c r="D29" i="15"/>
  <c r="D27" i="15"/>
  <c r="D25" i="15"/>
  <c r="D23" i="15"/>
  <c r="D21" i="15"/>
  <c r="D19" i="15"/>
  <c r="D17" i="15"/>
  <c r="D15" i="15"/>
  <c r="D13" i="15"/>
  <c r="D11" i="15"/>
  <c r="D39" i="14"/>
  <c r="D37" i="14"/>
  <c r="D35" i="14"/>
  <c r="D33" i="14"/>
  <c r="D31" i="14"/>
  <c r="D29" i="14"/>
  <c r="D27" i="14"/>
  <c r="D25" i="14"/>
  <c r="D23" i="14"/>
  <c r="D21" i="14"/>
  <c r="D19" i="14"/>
  <c r="D17" i="14"/>
  <c r="D15" i="14"/>
  <c r="D13" i="14"/>
  <c r="D11" i="14"/>
  <c r="D39" i="13"/>
  <c r="D37" i="13"/>
  <c r="D35" i="13"/>
  <c r="D33" i="13"/>
  <c r="D31" i="13"/>
  <c r="D29" i="13"/>
  <c r="D27" i="13"/>
  <c r="D25" i="13"/>
  <c r="D23" i="13"/>
  <c r="D21" i="13"/>
  <c r="D19" i="13"/>
  <c r="D17" i="13"/>
  <c r="D15" i="13"/>
  <c r="D13" i="13"/>
  <c r="D11" i="13"/>
  <c r="D37" i="12"/>
  <c r="D35" i="12"/>
  <c r="D33" i="12"/>
  <c r="D31" i="12"/>
  <c r="D29" i="12"/>
  <c r="D27" i="12"/>
  <c r="D25" i="12"/>
  <c r="D23" i="12"/>
  <c r="D21" i="12"/>
  <c r="D19" i="12"/>
  <c r="D17" i="12"/>
  <c r="D15" i="12"/>
  <c r="D13" i="12"/>
  <c r="D11" i="12"/>
  <c r="D39" i="11"/>
  <c r="D37" i="11"/>
  <c r="D35" i="11"/>
  <c r="D33" i="11"/>
  <c r="D31" i="11"/>
  <c r="D29" i="11"/>
  <c r="D27" i="11"/>
  <c r="D25" i="11"/>
  <c r="D23" i="11"/>
  <c r="D21" i="11"/>
  <c r="D19" i="11"/>
  <c r="D17" i="11"/>
  <c r="D15" i="11"/>
  <c r="D13" i="11"/>
  <c r="D11" i="11"/>
  <c r="D39" i="10"/>
  <c r="D37" i="10"/>
  <c r="D35" i="10"/>
  <c r="D33" i="10"/>
  <c r="D31" i="10"/>
  <c r="D29" i="10"/>
  <c r="D27" i="10"/>
  <c r="D25" i="10"/>
  <c r="D23" i="10"/>
  <c r="D21" i="10"/>
  <c r="D19" i="10"/>
  <c r="D17" i="10"/>
  <c r="D15" i="10"/>
  <c r="D13" i="10"/>
  <c r="D11" i="10"/>
  <c r="D39" i="7"/>
  <c r="D37" i="7"/>
  <c r="D35" i="7"/>
  <c r="D33" i="7"/>
  <c r="D31" i="7"/>
  <c r="D29" i="7"/>
  <c r="D27" i="7"/>
  <c r="D25" i="7"/>
  <c r="D23" i="7"/>
  <c r="D21" i="7"/>
  <c r="D19" i="7"/>
  <c r="D17" i="7"/>
  <c r="D15" i="7"/>
  <c r="D13" i="7"/>
  <c r="D11" i="7"/>
  <c r="Q6" i="18"/>
  <c r="Q5" i="18"/>
  <c r="H6" i="18"/>
  <c r="H5" i="18"/>
  <c r="Q6" i="17"/>
  <c r="Q5" i="17"/>
  <c r="H6" i="17"/>
  <c r="H5" i="17"/>
  <c r="Q6" i="16"/>
  <c r="Q5" i="16"/>
  <c r="H6" i="16"/>
  <c r="H5" i="16"/>
  <c r="Q6" i="15"/>
  <c r="Q5" i="15"/>
  <c r="H6" i="15"/>
  <c r="H5" i="15"/>
  <c r="Q6" i="14"/>
  <c r="Q5" i="14"/>
  <c r="H6" i="14"/>
  <c r="H5" i="14"/>
  <c r="Q6" i="13"/>
  <c r="Q5" i="13"/>
  <c r="H6" i="13"/>
  <c r="H5" i="13"/>
  <c r="J21" i="8"/>
  <c r="M20" i="8"/>
  <c r="T42" i="10" l="1"/>
  <c r="T11" i="7"/>
  <c r="U8" i="3" l="1"/>
  <c r="W42" i="19" l="1"/>
  <c r="T39" i="19"/>
  <c r="AI39" i="19" s="1"/>
  <c r="AI37" i="19"/>
  <c r="T37" i="19"/>
  <c r="T35" i="19"/>
  <c r="AI35" i="19" s="1"/>
  <c r="AI33" i="19"/>
  <c r="T33" i="19"/>
  <c r="T31" i="19"/>
  <c r="AI31" i="19" s="1"/>
  <c r="AI29" i="19"/>
  <c r="T29" i="19"/>
  <c r="T27" i="19"/>
  <c r="AI27" i="19" s="1"/>
  <c r="T25" i="19"/>
  <c r="AI25" i="19" s="1"/>
  <c r="T23" i="19"/>
  <c r="AI23" i="19" s="1"/>
  <c r="T21" i="19"/>
  <c r="AI21" i="19" s="1"/>
  <c r="T19" i="19"/>
  <c r="AI19" i="19" s="1"/>
  <c r="AI17" i="19"/>
  <c r="T15" i="19"/>
  <c r="AI15" i="19" s="1"/>
  <c r="AI13" i="19"/>
  <c r="Q6" i="12"/>
  <c r="H6" i="12"/>
  <c r="W42" i="18"/>
  <c r="T39" i="18"/>
  <c r="AI39" i="18" s="1"/>
  <c r="Z39" i="18" s="1"/>
  <c r="AC39" i="18" s="1"/>
  <c r="T37" i="18"/>
  <c r="AI37" i="18" s="1"/>
  <c r="Z37" i="18" s="1"/>
  <c r="AC37" i="18" s="1"/>
  <c r="T35" i="18"/>
  <c r="AI35" i="18" s="1"/>
  <c r="Z35" i="18" s="1"/>
  <c r="AC35" i="18" s="1"/>
  <c r="T33" i="18"/>
  <c r="AI33" i="18" s="1"/>
  <c r="Z33" i="18" s="1"/>
  <c r="AC33" i="18" s="1"/>
  <c r="T31" i="18"/>
  <c r="AI31" i="18" s="1"/>
  <c r="Z31" i="18" s="1"/>
  <c r="AC31" i="18" s="1"/>
  <c r="T29" i="18"/>
  <c r="AI29" i="18" s="1"/>
  <c r="Z29" i="18" s="1"/>
  <c r="AC29" i="18" s="1"/>
  <c r="T27" i="18"/>
  <c r="AI27" i="18" s="1"/>
  <c r="Z27" i="18" s="1"/>
  <c r="AC27" i="18" s="1"/>
  <c r="T25" i="18"/>
  <c r="AI25" i="18" s="1"/>
  <c r="Z25" i="18" s="1"/>
  <c r="AC25" i="18" s="1"/>
  <c r="T23" i="18"/>
  <c r="AI23" i="18" s="1"/>
  <c r="Z23" i="18" s="1"/>
  <c r="AC23" i="18" s="1"/>
  <c r="T21" i="18"/>
  <c r="AI21" i="18" s="1"/>
  <c r="Z21" i="18" s="1"/>
  <c r="AC21" i="18" s="1"/>
  <c r="T19" i="18"/>
  <c r="AI19" i="18" s="1"/>
  <c r="Z19" i="18" s="1"/>
  <c r="AC19" i="18" s="1"/>
  <c r="T17" i="18"/>
  <c r="AI17" i="18" s="1"/>
  <c r="Z17" i="18" s="1"/>
  <c r="AC17" i="18" s="1"/>
  <c r="T15" i="18"/>
  <c r="AI15" i="18" s="1"/>
  <c r="Z15" i="18" s="1"/>
  <c r="AC15" i="18" s="1"/>
  <c r="T13" i="18"/>
  <c r="AI13" i="18" s="1"/>
  <c r="Z13" i="18" s="1"/>
  <c r="AC13" i="18" s="1"/>
  <c r="T11" i="18"/>
  <c r="T42" i="18" s="1"/>
  <c r="U6" i="18"/>
  <c r="H3" i="18"/>
  <c r="D3" i="18"/>
  <c r="W42" i="17"/>
  <c r="T39" i="17"/>
  <c r="AI39" i="17" s="1"/>
  <c r="Z39" i="17" s="1"/>
  <c r="AC39" i="17" s="1"/>
  <c r="T37" i="17"/>
  <c r="AI37" i="17" s="1"/>
  <c r="Z37" i="17" s="1"/>
  <c r="AC37" i="17" s="1"/>
  <c r="T35" i="17"/>
  <c r="AI35" i="17" s="1"/>
  <c r="Z35" i="17" s="1"/>
  <c r="AC35" i="17" s="1"/>
  <c r="T33" i="17"/>
  <c r="AI33" i="17" s="1"/>
  <c r="Z33" i="17" s="1"/>
  <c r="AC33" i="17" s="1"/>
  <c r="T31" i="17"/>
  <c r="AI31" i="17" s="1"/>
  <c r="Z31" i="17" s="1"/>
  <c r="AC31" i="17" s="1"/>
  <c r="T29" i="17"/>
  <c r="AI29" i="17" s="1"/>
  <c r="Z29" i="17" s="1"/>
  <c r="AC29" i="17" s="1"/>
  <c r="T27" i="17"/>
  <c r="AI27" i="17" s="1"/>
  <c r="Z27" i="17" s="1"/>
  <c r="AC27" i="17" s="1"/>
  <c r="T25" i="17"/>
  <c r="AI25" i="17" s="1"/>
  <c r="Z25" i="17" s="1"/>
  <c r="AC25" i="17" s="1"/>
  <c r="T23" i="17"/>
  <c r="AI23" i="17" s="1"/>
  <c r="Z23" i="17" s="1"/>
  <c r="AC23" i="17" s="1"/>
  <c r="T21" i="17"/>
  <c r="AI21" i="17" s="1"/>
  <c r="Z21" i="17" s="1"/>
  <c r="AC21" i="17" s="1"/>
  <c r="T19" i="17"/>
  <c r="AI19" i="17" s="1"/>
  <c r="Z19" i="17" s="1"/>
  <c r="AC19" i="17" s="1"/>
  <c r="T17" i="17"/>
  <c r="AI17" i="17" s="1"/>
  <c r="Z17" i="17" s="1"/>
  <c r="AC17" i="17" s="1"/>
  <c r="T15" i="17"/>
  <c r="AI15" i="17" s="1"/>
  <c r="Z15" i="17" s="1"/>
  <c r="AC15" i="17" s="1"/>
  <c r="T13" i="17"/>
  <c r="AI13" i="17" s="1"/>
  <c r="Z13" i="17" s="1"/>
  <c r="AC13" i="17" s="1"/>
  <c r="T11" i="17"/>
  <c r="U6" i="17"/>
  <c r="H3" i="17"/>
  <c r="D3" i="17"/>
  <c r="W42" i="16"/>
  <c r="T39" i="16"/>
  <c r="AI39" i="16" s="1"/>
  <c r="Z39" i="16" s="1"/>
  <c r="AC39" i="16" s="1"/>
  <c r="T37" i="16"/>
  <c r="AI37" i="16" s="1"/>
  <c r="Z37" i="16" s="1"/>
  <c r="AC37" i="16" s="1"/>
  <c r="T35" i="16"/>
  <c r="AI35" i="16" s="1"/>
  <c r="Z35" i="16" s="1"/>
  <c r="AC35" i="16" s="1"/>
  <c r="T33" i="16"/>
  <c r="AI33" i="16" s="1"/>
  <c r="Z33" i="16" s="1"/>
  <c r="AC33" i="16" s="1"/>
  <c r="T31" i="16"/>
  <c r="AI31" i="16" s="1"/>
  <c r="Z31" i="16" s="1"/>
  <c r="AC31" i="16" s="1"/>
  <c r="T29" i="16"/>
  <c r="AI29" i="16" s="1"/>
  <c r="Z29" i="16" s="1"/>
  <c r="AC29" i="16" s="1"/>
  <c r="T27" i="16"/>
  <c r="AI27" i="16" s="1"/>
  <c r="Z27" i="16" s="1"/>
  <c r="AC27" i="16" s="1"/>
  <c r="T25" i="16"/>
  <c r="AI25" i="16" s="1"/>
  <c r="Z25" i="16" s="1"/>
  <c r="AC25" i="16" s="1"/>
  <c r="T23" i="16"/>
  <c r="AI23" i="16" s="1"/>
  <c r="Z23" i="16" s="1"/>
  <c r="AC23" i="16" s="1"/>
  <c r="T21" i="16"/>
  <c r="AI21" i="16" s="1"/>
  <c r="Z21" i="16" s="1"/>
  <c r="AC21" i="16" s="1"/>
  <c r="T19" i="16"/>
  <c r="AI19" i="16" s="1"/>
  <c r="Z19" i="16" s="1"/>
  <c r="AC19" i="16" s="1"/>
  <c r="T17" i="16"/>
  <c r="AI17" i="16" s="1"/>
  <c r="Z17" i="16" s="1"/>
  <c r="AC17" i="16" s="1"/>
  <c r="T15" i="16"/>
  <c r="AI15" i="16" s="1"/>
  <c r="Z15" i="16" s="1"/>
  <c r="AC15" i="16" s="1"/>
  <c r="T13" i="16"/>
  <c r="AI13" i="16" s="1"/>
  <c r="Z13" i="16" s="1"/>
  <c r="AC13" i="16" s="1"/>
  <c r="T11" i="16"/>
  <c r="U6" i="16"/>
  <c r="H3" i="16"/>
  <c r="D3" i="16"/>
  <c r="W42" i="15"/>
  <c r="T39" i="15"/>
  <c r="AI39" i="15" s="1"/>
  <c r="Z39" i="15" s="1"/>
  <c r="AC39" i="15" s="1"/>
  <c r="T37" i="15"/>
  <c r="AI37" i="15" s="1"/>
  <c r="Z37" i="15" s="1"/>
  <c r="AC37" i="15" s="1"/>
  <c r="T35" i="15"/>
  <c r="AI35" i="15" s="1"/>
  <c r="Z35" i="15" s="1"/>
  <c r="AC35" i="15" s="1"/>
  <c r="T33" i="15"/>
  <c r="AI33" i="15" s="1"/>
  <c r="Z33" i="15" s="1"/>
  <c r="AC33" i="15" s="1"/>
  <c r="T31" i="15"/>
  <c r="AI31" i="15" s="1"/>
  <c r="Z31" i="15" s="1"/>
  <c r="AC31" i="15" s="1"/>
  <c r="T29" i="15"/>
  <c r="AI29" i="15" s="1"/>
  <c r="Z29" i="15" s="1"/>
  <c r="AC29" i="15" s="1"/>
  <c r="T27" i="15"/>
  <c r="T25" i="15"/>
  <c r="AI25" i="15" s="1"/>
  <c r="Z25" i="15" s="1"/>
  <c r="AC25" i="15" s="1"/>
  <c r="T23" i="15"/>
  <c r="AI23" i="15" s="1"/>
  <c r="Z23" i="15" s="1"/>
  <c r="AC23" i="15" s="1"/>
  <c r="T21" i="15"/>
  <c r="AI21" i="15" s="1"/>
  <c r="Z21" i="15" s="1"/>
  <c r="AC21" i="15" s="1"/>
  <c r="T19" i="15"/>
  <c r="AI19" i="15" s="1"/>
  <c r="Z19" i="15" s="1"/>
  <c r="AC19" i="15" s="1"/>
  <c r="T17" i="15"/>
  <c r="AI17" i="15" s="1"/>
  <c r="Z17" i="15" s="1"/>
  <c r="AC17" i="15" s="1"/>
  <c r="T15" i="15"/>
  <c r="AI15" i="15" s="1"/>
  <c r="Z15" i="15" s="1"/>
  <c r="AC15" i="15" s="1"/>
  <c r="T13" i="15"/>
  <c r="AI13" i="15" s="1"/>
  <c r="Z13" i="15" s="1"/>
  <c r="AC13" i="15" s="1"/>
  <c r="T11" i="15"/>
  <c r="T42" i="15" s="1"/>
  <c r="U6" i="15"/>
  <c r="H3" i="15"/>
  <c r="D3" i="15"/>
  <c r="W42" i="14"/>
  <c r="T39" i="14"/>
  <c r="AI39" i="14" s="1"/>
  <c r="Z39" i="14" s="1"/>
  <c r="AC39" i="14" s="1"/>
  <c r="T37" i="14"/>
  <c r="AI37" i="14" s="1"/>
  <c r="Z37" i="14" s="1"/>
  <c r="AC37" i="14" s="1"/>
  <c r="T35" i="14"/>
  <c r="AI35" i="14" s="1"/>
  <c r="Z35" i="14" s="1"/>
  <c r="AC35" i="14" s="1"/>
  <c r="T33" i="14"/>
  <c r="AI33" i="14" s="1"/>
  <c r="Z33" i="14" s="1"/>
  <c r="AC33" i="14" s="1"/>
  <c r="T31" i="14"/>
  <c r="AI31" i="14" s="1"/>
  <c r="Z31" i="14" s="1"/>
  <c r="AC31" i="14" s="1"/>
  <c r="T29" i="14"/>
  <c r="AI29" i="14" s="1"/>
  <c r="Z29" i="14" s="1"/>
  <c r="AC29" i="14" s="1"/>
  <c r="T27" i="14"/>
  <c r="AI27" i="14" s="1"/>
  <c r="Z27" i="14" s="1"/>
  <c r="AC27" i="14" s="1"/>
  <c r="T25" i="14"/>
  <c r="AI25" i="14" s="1"/>
  <c r="Z25" i="14" s="1"/>
  <c r="AC25" i="14" s="1"/>
  <c r="T23" i="14"/>
  <c r="AI23" i="14" s="1"/>
  <c r="Z23" i="14" s="1"/>
  <c r="AC23" i="14" s="1"/>
  <c r="T21" i="14"/>
  <c r="AI21" i="14" s="1"/>
  <c r="Z21" i="14" s="1"/>
  <c r="AC21" i="14" s="1"/>
  <c r="T19" i="14"/>
  <c r="AI19" i="14" s="1"/>
  <c r="Z19" i="14" s="1"/>
  <c r="AC19" i="14" s="1"/>
  <c r="T17" i="14"/>
  <c r="AI17" i="14" s="1"/>
  <c r="Z17" i="14" s="1"/>
  <c r="AC17" i="14" s="1"/>
  <c r="T15" i="14"/>
  <c r="T13" i="14"/>
  <c r="AI13" i="14" s="1"/>
  <c r="Z13" i="14" s="1"/>
  <c r="AC13" i="14" s="1"/>
  <c r="T11" i="14"/>
  <c r="U6" i="14"/>
  <c r="H3" i="14"/>
  <c r="D3" i="14"/>
  <c r="W42" i="13"/>
  <c r="T39" i="13"/>
  <c r="AI39" i="13" s="1"/>
  <c r="Z39" i="13" s="1"/>
  <c r="AC39" i="13" s="1"/>
  <c r="T37" i="13"/>
  <c r="AI37" i="13" s="1"/>
  <c r="Z37" i="13" s="1"/>
  <c r="AC37" i="13" s="1"/>
  <c r="T35" i="13"/>
  <c r="AI35" i="13" s="1"/>
  <c r="Z35" i="13" s="1"/>
  <c r="AC35" i="13" s="1"/>
  <c r="T33" i="13"/>
  <c r="AI33" i="13" s="1"/>
  <c r="Z33" i="13" s="1"/>
  <c r="AC33" i="13" s="1"/>
  <c r="T31" i="13"/>
  <c r="AI31" i="13" s="1"/>
  <c r="Z31" i="13" s="1"/>
  <c r="AC31" i="13" s="1"/>
  <c r="T29" i="13"/>
  <c r="AI29" i="13" s="1"/>
  <c r="Z29" i="13" s="1"/>
  <c r="AC29" i="13" s="1"/>
  <c r="T27" i="13"/>
  <c r="AI27" i="13" s="1"/>
  <c r="Z27" i="13" s="1"/>
  <c r="AC27" i="13" s="1"/>
  <c r="T25" i="13"/>
  <c r="AI25" i="13" s="1"/>
  <c r="Z25" i="13" s="1"/>
  <c r="AC25" i="13" s="1"/>
  <c r="T23" i="13"/>
  <c r="AI23" i="13" s="1"/>
  <c r="Z23" i="13" s="1"/>
  <c r="AC23" i="13" s="1"/>
  <c r="T21" i="13"/>
  <c r="AI21" i="13" s="1"/>
  <c r="Z21" i="13" s="1"/>
  <c r="AC21" i="13" s="1"/>
  <c r="T19" i="13"/>
  <c r="AI19" i="13" s="1"/>
  <c r="Z19" i="13" s="1"/>
  <c r="AC19" i="13" s="1"/>
  <c r="T17" i="13"/>
  <c r="AI17" i="13" s="1"/>
  <c r="Z17" i="13" s="1"/>
  <c r="AC17" i="13" s="1"/>
  <c r="T15" i="13"/>
  <c r="AI15" i="13" s="1"/>
  <c r="Z15" i="13" s="1"/>
  <c r="AC15" i="13" s="1"/>
  <c r="T13" i="13"/>
  <c r="T11" i="13"/>
  <c r="T42" i="13" s="1"/>
  <c r="U6" i="13"/>
  <c r="H3" i="13"/>
  <c r="D3" i="13"/>
  <c r="W42" i="12"/>
  <c r="T39" i="12"/>
  <c r="AI39" i="12" s="1"/>
  <c r="Z39" i="12" s="1"/>
  <c r="AC39" i="12" s="1"/>
  <c r="T37" i="12"/>
  <c r="AI37" i="12" s="1"/>
  <c r="Z37" i="12" s="1"/>
  <c r="AC37" i="12" s="1"/>
  <c r="T35" i="12"/>
  <c r="AI35" i="12" s="1"/>
  <c r="Z35" i="12" s="1"/>
  <c r="AC35" i="12" s="1"/>
  <c r="T33" i="12"/>
  <c r="AI33" i="12" s="1"/>
  <c r="Z33" i="12" s="1"/>
  <c r="AC33" i="12" s="1"/>
  <c r="T31" i="12"/>
  <c r="AI31" i="12" s="1"/>
  <c r="Z31" i="12" s="1"/>
  <c r="AC31" i="12" s="1"/>
  <c r="T29" i="12"/>
  <c r="AI29" i="12" s="1"/>
  <c r="Z29" i="12" s="1"/>
  <c r="AC29" i="12" s="1"/>
  <c r="T27" i="12"/>
  <c r="AI27" i="12" s="1"/>
  <c r="Z27" i="12" s="1"/>
  <c r="AC27" i="12" s="1"/>
  <c r="T25" i="12"/>
  <c r="AI25" i="12" s="1"/>
  <c r="Z25" i="12" s="1"/>
  <c r="AC25" i="12" s="1"/>
  <c r="T23" i="12"/>
  <c r="AI23" i="12" s="1"/>
  <c r="Z23" i="12" s="1"/>
  <c r="AC23" i="12" s="1"/>
  <c r="T21" i="12"/>
  <c r="AI21" i="12" s="1"/>
  <c r="Z21" i="12" s="1"/>
  <c r="AC21" i="12" s="1"/>
  <c r="T19" i="12"/>
  <c r="AI19" i="12" s="1"/>
  <c r="Z19" i="12" s="1"/>
  <c r="AC19" i="12" s="1"/>
  <c r="T17" i="12"/>
  <c r="AI17" i="12" s="1"/>
  <c r="Z17" i="12" s="1"/>
  <c r="AC17" i="12" s="1"/>
  <c r="T15" i="12"/>
  <c r="AI15" i="12" s="1"/>
  <c r="T13" i="12"/>
  <c r="AI13" i="12" s="1"/>
  <c r="T11" i="12"/>
  <c r="U6" i="12"/>
  <c r="H3" i="12"/>
  <c r="D3" i="12"/>
  <c r="Q6" i="11"/>
  <c r="Q5" i="11"/>
  <c r="H6" i="11"/>
  <c r="H5" i="11"/>
  <c r="Q6" i="10"/>
  <c r="Q5" i="10"/>
  <c r="H6" i="10"/>
  <c r="H5" i="10"/>
  <c r="W42" i="11"/>
  <c r="T39" i="11"/>
  <c r="AI39" i="11" s="1"/>
  <c r="T37" i="11"/>
  <c r="AI37" i="11" s="1"/>
  <c r="T35" i="11"/>
  <c r="AI35" i="11" s="1"/>
  <c r="T33" i="11"/>
  <c r="AI33" i="11" s="1"/>
  <c r="T31" i="11"/>
  <c r="AI31" i="11" s="1"/>
  <c r="T29" i="11"/>
  <c r="AI29" i="11" s="1"/>
  <c r="T27" i="11"/>
  <c r="AI27" i="11" s="1"/>
  <c r="T25" i="11"/>
  <c r="AI25" i="11" s="1"/>
  <c r="T23" i="11"/>
  <c r="AI23" i="11" s="1"/>
  <c r="T21" i="11"/>
  <c r="AI21" i="11" s="1"/>
  <c r="T19" i="11"/>
  <c r="AI19" i="11" s="1"/>
  <c r="T17" i="11"/>
  <c r="AI17" i="11" s="1"/>
  <c r="T15" i="11"/>
  <c r="AI15" i="11" s="1"/>
  <c r="T13" i="11"/>
  <c r="T11" i="11"/>
  <c r="U6" i="11"/>
  <c r="H3" i="11"/>
  <c r="D3" i="11"/>
  <c r="W42" i="10"/>
  <c r="AI39" i="10"/>
  <c r="Z39" i="10" s="1"/>
  <c r="AI37" i="10"/>
  <c r="Z37" i="10" s="1"/>
  <c r="AI35" i="10"/>
  <c r="Z35" i="10"/>
  <c r="AI33" i="10"/>
  <c r="AI31" i="10"/>
  <c r="AI29" i="10"/>
  <c r="AI27" i="10"/>
  <c r="AI25" i="10"/>
  <c r="AI23" i="10"/>
  <c r="AI21" i="10"/>
  <c r="AI19" i="10"/>
  <c r="AI17" i="10"/>
  <c r="Z17" i="10" s="1"/>
  <c r="AI15" i="10"/>
  <c r="Z15" i="10" s="1"/>
  <c r="AI13" i="10"/>
  <c r="AI11" i="10"/>
  <c r="Z11" i="10" s="1"/>
  <c r="U6" i="10"/>
  <c r="H3" i="10"/>
  <c r="D3" i="10"/>
  <c r="U9" i="3"/>
  <c r="U10" i="3"/>
  <c r="U11" i="3"/>
  <c r="U12" i="3"/>
  <c r="U13" i="3"/>
  <c r="U14" i="3"/>
  <c r="U15" i="3"/>
  <c r="U16" i="3"/>
  <c r="U7" i="3"/>
  <c r="T42" i="17" l="1"/>
  <c r="T42" i="12"/>
  <c r="T43" i="12" s="1"/>
  <c r="T42" i="14"/>
  <c r="T42" i="16"/>
  <c r="T43" i="16" s="1"/>
  <c r="AI11" i="11"/>
  <c r="Z11" i="11" s="1"/>
  <c r="AC11" i="11" s="1"/>
  <c r="T42" i="11"/>
  <c r="Z19" i="11"/>
  <c r="AC19" i="11" s="1"/>
  <c r="AF19" i="11" s="1"/>
  <c r="Z21" i="11"/>
  <c r="AC21" i="11" s="1"/>
  <c r="AF21" i="11" s="1"/>
  <c r="Z33" i="11"/>
  <c r="Z23" i="11"/>
  <c r="AC23" i="11" s="1"/>
  <c r="AF23" i="11" s="1"/>
  <c r="Z25" i="11"/>
  <c r="AC25" i="11" s="1"/>
  <c r="AF25" i="11" s="1"/>
  <c r="Z27" i="11"/>
  <c r="AC27" i="11" s="1"/>
  <c r="Z29" i="11"/>
  <c r="AC29" i="11" s="1"/>
  <c r="Z29" i="10"/>
  <c r="AC29" i="10" s="1"/>
  <c r="Z37" i="11"/>
  <c r="AC37" i="11" s="1"/>
  <c r="Z31" i="10"/>
  <c r="AC31" i="10" s="1"/>
  <c r="Z15" i="11"/>
  <c r="AC15" i="11" s="1"/>
  <c r="Z39" i="11"/>
  <c r="AC39" i="11" s="1"/>
  <c r="Z33" i="10"/>
  <c r="AC33" i="10" s="1"/>
  <c r="Z17" i="11"/>
  <c r="AC17" i="11" s="1"/>
  <c r="AI11" i="18"/>
  <c r="T43" i="18"/>
  <c r="T43" i="17"/>
  <c r="Z31" i="11"/>
  <c r="AC31" i="11" s="1"/>
  <c r="AF31" i="11" s="1"/>
  <c r="AI11" i="12"/>
  <c r="Z35" i="11"/>
  <c r="AC35" i="11" s="1"/>
  <c r="AC11" i="10"/>
  <c r="AC35" i="10"/>
  <c r="AF35" i="10" s="1"/>
  <c r="AC15" i="10"/>
  <c r="AF15" i="10" s="1"/>
  <c r="AC17" i="10"/>
  <c r="AF17" i="10" s="1"/>
  <c r="Z23" i="10"/>
  <c r="AC23" i="10" s="1"/>
  <c r="AC37" i="10"/>
  <c r="AF37" i="10" s="1"/>
  <c r="Z25" i="10"/>
  <c r="AC25" i="10" s="1"/>
  <c r="AC33" i="11"/>
  <c r="AF33" i="11" s="1"/>
  <c r="AC39" i="10"/>
  <c r="AF39" i="10" s="1"/>
  <c r="Z19" i="10"/>
  <c r="AC19" i="10" s="1"/>
  <c r="Z21" i="10"/>
  <c r="AC21" i="10" s="1"/>
  <c r="Z27" i="10"/>
  <c r="AC27" i="10" s="1"/>
  <c r="AI27" i="15"/>
  <c r="Z27" i="15" s="1"/>
  <c r="AC27" i="15" s="1"/>
  <c r="T43" i="15"/>
  <c r="AI15" i="14"/>
  <c r="Z15" i="14" s="1"/>
  <c r="AC15" i="14" s="1"/>
  <c r="T43" i="14"/>
  <c r="AI13" i="13"/>
  <c r="Z13" i="13" s="1"/>
  <c r="AC13" i="13" s="1"/>
  <c r="T43" i="13"/>
  <c r="AI13" i="11"/>
  <c r="Z13" i="11" s="1"/>
  <c r="AC13" i="11" s="1"/>
  <c r="AF13" i="11" s="1"/>
  <c r="Z13" i="12"/>
  <c r="AC13" i="12" s="1"/>
  <c r="Z15" i="12"/>
  <c r="AP14" i="6"/>
  <c r="B14" i="6" s="1"/>
  <c r="Z13" i="10"/>
  <c r="AC13" i="10" s="1"/>
  <c r="AF17" i="18"/>
  <c r="AF19" i="18"/>
  <c r="AF21" i="18"/>
  <c r="AF13" i="18"/>
  <c r="AF29" i="18"/>
  <c r="AF35" i="18"/>
  <c r="AF37" i="18"/>
  <c r="AF23" i="18"/>
  <c r="AF31" i="18"/>
  <c r="AF33" i="18"/>
  <c r="AF39" i="18"/>
  <c r="AF25" i="18"/>
  <c r="AF27" i="18"/>
  <c r="AF15" i="18"/>
  <c r="AF21" i="17"/>
  <c r="AF37" i="17"/>
  <c r="AF23" i="17"/>
  <c r="AF39" i="17"/>
  <c r="AF25" i="17"/>
  <c r="AF27" i="17"/>
  <c r="AF13" i="17"/>
  <c r="AF29" i="17"/>
  <c r="AF15" i="17"/>
  <c r="AF31" i="17"/>
  <c r="AF17" i="17"/>
  <c r="AF33" i="17"/>
  <c r="AF19" i="17"/>
  <c r="AF35" i="17"/>
  <c r="AF19" i="16"/>
  <c r="AF37" i="16"/>
  <c r="AF39" i="16"/>
  <c r="AF29" i="16"/>
  <c r="AF35" i="16"/>
  <c r="AF21" i="16"/>
  <c r="AF23" i="16"/>
  <c r="AF25" i="16"/>
  <c r="AF27" i="16"/>
  <c r="AF13" i="16"/>
  <c r="AF15" i="16"/>
  <c r="AF31" i="16"/>
  <c r="AF17" i="16"/>
  <c r="AF33" i="16"/>
  <c r="AF13" i="15"/>
  <c r="AF31" i="15"/>
  <c r="AF33" i="15"/>
  <c r="AF35" i="15"/>
  <c r="AF37" i="15"/>
  <c r="AF23" i="15"/>
  <c r="AF39" i="15"/>
  <c r="AF17" i="15"/>
  <c r="AF21" i="15"/>
  <c r="AF29" i="15"/>
  <c r="AF15" i="15"/>
  <c r="AF19" i="15"/>
  <c r="AF25" i="15"/>
  <c r="AF21" i="14"/>
  <c r="AF29" i="14"/>
  <c r="AF31" i="14"/>
  <c r="AF17" i="14"/>
  <c r="AF33" i="14"/>
  <c r="AF23" i="14"/>
  <c r="AF27" i="14"/>
  <c r="AF13" i="14"/>
  <c r="AF19" i="14"/>
  <c r="AF35" i="14"/>
  <c r="AF37" i="14"/>
  <c r="AF39" i="14"/>
  <c r="AF25" i="14"/>
  <c r="AF25" i="12"/>
  <c r="AF27" i="12"/>
  <c r="AF29" i="12"/>
  <c r="AF31" i="12"/>
  <c r="AF17" i="12"/>
  <c r="AF19" i="12"/>
  <c r="AF35" i="12"/>
  <c r="AF21" i="12"/>
  <c r="AF37" i="12"/>
  <c r="AF19" i="13"/>
  <c r="AF35" i="13"/>
  <c r="AF25" i="13"/>
  <c r="AF23" i="13"/>
  <c r="AF21" i="13"/>
  <c r="AF37" i="13"/>
  <c r="AF39" i="13"/>
  <c r="AF27" i="13"/>
  <c r="AF29" i="13"/>
  <c r="AF15" i="13"/>
  <c r="AF31" i="13"/>
  <c r="T42" i="19"/>
  <c r="AF33" i="12"/>
  <c r="AF39" i="12"/>
  <c r="AF23" i="12"/>
  <c r="AF17" i="13"/>
  <c r="AF33" i="13"/>
  <c r="AI11" i="19"/>
  <c r="AI11" i="17"/>
  <c r="AI11" i="16"/>
  <c r="AI11" i="15"/>
  <c r="AI11" i="14"/>
  <c r="AI11" i="13"/>
  <c r="T43" i="10"/>
  <c r="AI11" i="7"/>
  <c r="AP23" i="6"/>
  <c r="AP15" i="6"/>
  <c r="AP17" i="6"/>
  <c r="AP16" i="6"/>
  <c r="AP22" i="6"/>
  <c r="AP21" i="6"/>
  <c r="AP19" i="6"/>
  <c r="AP20" i="6"/>
  <c r="AP18" i="6"/>
  <c r="P23" i="6" a="1"/>
  <c r="AC42" i="11" l="1"/>
  <c r="Z11" i="15"/>
  <c r="AC11" i="15" s="1"/>
  <c r="Z11" i="18"/>
  <c r="AC11" i="18" s="1"/>
  <c r="Z11" i="16"/>
  <c r="Z42" i="16" s="1"/>
  <c r="Z11" i="17"/>
  <c r="AC11" i="17" s="1"/>
  <c r="AC42" i="17" s="1"/>
  <c r="AF11" i="10"/>
  <c r="AC42" i="10"/>
  <c r="Z11" i="12"/>
  <c r="Z42" i="12" s="1"/>
  <c r="T43" i="11"/>
  <c r="Z11" i="13"/>
  <c r="AC11" i="13" s="1"/>
  <c r="Z11" i="14"/>
  <c r="Z42" i="14" s="1"/>
  <c r="AF15" i="11"/>
  <c r="AF19" i="10"/>
  <c r="AF29" i="10"/>
  <c r="AF27" i="11"/>
  <c r="AF29" i="11"/>
  <c r="AF31" i="10"/>
  <c r="AF37" i="11"/>
  <c r="AF39" i="11"/>
  <c r="AF23" i="10"/>
  <c r="AF33" i="10"/>
  <c r="AF17" i="11"/>
  <c r="AF35" i="11"/>
  <c r="AF21" i="10"/>
  <c r="AF27" i="10"/>
  <c r="AF13" i="10"/>
  <c r="AC15" i="12"/>
  <c r="AF15" i="12" s="1"/>
  <c r="AF25" i="10"/>
  <c r="AF27" i="15"/>
  <c r="AF15" i="14"/>
  <c r="AF13" i="13"/>
  <c r="Z42" i="10"/>
  <c r="AF13" i="12"/>
  <c r="Z42" i="11"/>
  <c r="Z42" i="19"/>
  <c r="P23" i="6"/>
  <c r="B15" i="6"/>
  <c r="B16" i="6"/>
  <c r="B22" i="6"/>
  <c r="B20" i="6"/>
  <c r="B19" i="6"/>
  <c r="B21" i="6"/>
  <c r="B17" i="6"/>
  <c r="B18" i="6"/>
  <c r="B23" i="6"/>
  <c r="J17" i="6" a="1"/>
  <c r="J16" i="6" a="1"/>
  <c r="J15" i="6" a="1"/>
  <c r="J20" i="6" a="1"/>
  <c r="J18" i="6" a="1"/>
  <c r="P22" i="6" a="1"/>
  <c r="J23" i="6" a="1"/>
  <c r="J22" i="6" a="1"/>
  <c r="J21" i="6" a="1"/>
  <c r="V23" i="6" a="1"/>
  <c r="P18" i="6" a="1"/>
  <c r="J19" i="6" a="1"/>
  <c r="Z42" i="13" l="1"/>
  <c r="Z42" i="15"/>
  <c r="Z42" i="18"/>
  <c r="Z42" i="17"/>
  <c r="AC42" i="13"/>
  <c r="AF11" i="13"/>
  <c r="AF42" i="13" s="1"/>
  <c r="AC42" i="18"/>
  <c r="AF11" i="18"/>
  <c r="AF42" i="18" s="1"/>
  <c r="AC42" i="15"/>
  <c r="AF11" i="15"/>
  <c r="AF42" i="15" s="1"/>
  <c r="AC11" i="12"/>
  <c r="AC42" i="12" s="1"/>
  <c r="AC11" i="16"/>
  <c r="AC42" i="16" s="1"/>
  <c r="AC11" i="14"/>
  <c r="AC42" i="14" s="1"/>
  <c r="AF42" i="10"/>
  <c r="J23" i="6"/>
  <c r="V23" i="6"/>
  <c r="J22" i="6"/>
  <c r="J16" i="6"/>
  <c r="AF11" i="17"/>
  <c r="AF42" i="17" s="1"/>
  <c r="AF11" i="11"/>
  <c r="AF42" i="11" s="1"/>
  <c r="O11" i="6"/>
  <c r="P22" i="6"/>
  <c r="J21" i="6"/>
  <c r="J20" i="6"/>
  <c r="J19" i="6"/>
  <c r="P18" i="6"/>
  <c r="J18" i="6"/>
  <c r="J17" i="6"/>
  <c r="J15" i="6"/>
  <c r="AC42" i="19"/>
  <c r="AF42" i="19"/>
  <c r="F9" i="8"/>
  <c r="D3" i="7"/>
  <c r="H5" i="7"/>
  <c r="P19" i="6" a="1"/>
  <c r="P17" i="6" a="1"/>
  <c r="V21" i="6" a="1"/>
  <c r="P15" i="6" a="1"/>
  <c r="V18" i="6" a="1"/>
  <c r="P21" i="6" a="1"/>
  <c r="V15" i="6" a="1"/>
  <c r="V19" i="6" a="1"/>
  <c r="V17" i="6" a="1"/>
  <c r="V20" i="6" a="1"/>
  <c r="V16" i="6" a="1"/>
  <c r="V22" i="6" a="1"/>
  <c r="P16" i="6" a="1"/>
  <c r="AF11" i="12" l="1"/>
  <c r="AF42" i="12" s="1"/>
  <c r="AF11" i="14"/>
  <c r="AF42" i="14" s="1"/>
  <c r="AF11" i="16"/>
  <c r="AF42" i="16" s="1"/>
  <c r="V15" i="6"/>
  <c r="P17" i="6"/>
  <c r="V22" i="6"/>
  <c r="P19" i="6"/>
  <c r="V17" i="6"/>
  <c r="P16" i="6"/>
  <c r="V16" i="6"/>
  <c r="P15" i="6"/>
  <c r="P21" i="6"/>
  <c r="V21" i="6"/>
  <c r="V20" i="6"/>
  <c r="V19" i="6"/>
  <c r="V18" i="6"/>
  <c r="Q6" i="7"/>
  <c r="Z11" i="7" s="1"/>
  <c r="W42" i="7"/>
  <c r="Q5" i="7"/>
  <c r="H6" i="7"/>
  <c r="J22" i="8"/>
  <c r="J19" i="8"/>
  <c r="J18" i="8"/>
  <c r="M17" i="8"/>
  <c r="K17" i="8"/>
  <c r="H9" i="8"/>
  <c r="H3" i="7"/>
  <c r="I9" i="6"/>
  <c r="I8" i="6"/>
  <c r="Q6" i="6"/>
  <c r="I6" i="6"/>
  <c r="M16" i="3"/>
  <c r="J6" i="18" s="1"/>
  <c r="M15" i="3"/>
  <c r="J6" i="17" s="1"/>
  <c r="M14" i="3"/>
  <c r="J6" i="16" s="1"/>
  <c r="M13" i="3"/>
  <c r="J6" i="15" s="1"/>
  <c r="M12" i="3"/>
  <c r="J6" i="14" s="1"/>
  <c r="M11" i="3"/>
  <c r="J6" i="13" s="1"/>
  <c r="M10" i="3"/>
  <c r="J6" i="12" s="1"/>
  <c r="M9" i="3"/>
  <c r="J6" i="10"/>
  <c r="M7" i="3"/>
  <c r="J6" i="7" s="1"/>
  <c r="M6" i="3"/>
  <c r="AC11" i="7" l="1"/>
  <c r="J6" i="11"/>
  <c r="J20" i="8"/>
  <c r="AF11" i="7" l="1"/>
  <c r="T17" i="7"/>
  <c r="T19" i="7"/>
  <c r="AI19" i="7" s="1"/>
  <c r="Z19" i="7" s="1"/>
  <c r="T21" i="7"/>
  <c r="AI21" i="7" s="1"/>
  <c r="Z21" i="7" s="1"/>
  <c r="T23" i="7"/>
  <c r="AI23" i="7" s="1"/>
  <c r="Z23" i="7" s="1"/>
  <c r="T25" i="7"/>
  <c r="AI25" i="7" s="1"/>
  <c r="Z25" i="7" s="1"/>
  <c r="T27" i="7"/>
  <c r="AI27" i="7" s="1"/>
  <c r="Z27" i="7" s="1"/>
  <c r="T29" i="7"/>
  <c r="AI29" i="7" s="1"/>
  <c r="Z29" i="7" s="1"/>
  <c r="T31" i="7"/>
  <c r="AI31" i="7" s="1"/>
  <c r="Z31" i="7" s="1"/>
  <c r="T33" i="7"/>
  <c r="AI33" i="7" s="1"/>
  <c r="Z33" i="7" s="1"/>
  <c r="T35" i="7"/>
  <c r="AI35" i="7" s="1"/>
  <c r="Z35" i="7" s="1"/>
  <c r="T37" i="7"/>
  <c r="AI37" i="7" s="1"/>
  <c r="Z37" i="7" s="1"/>
  <c r="T39" i="7"/>
  <c r="AI39" i="7" s="1"/>
  <c r="Z39" i="7" s="1"/>
  <c r="AI15" i="7"/>
  <c r="Z15" i="7" s="1"/>
  <c r="AC15" i="7" s="1"/>
  <c r="AN23" i="6"/>
  <c r="AL23" i="6" s="1"/>
  <c r="AN22" i="6"/>
  <c r="AL22" i="6" s="1"/>
  <c r="AN21" i="6"/>
  <c r="AL21" i="6" s="1"/>
  <c r="AN20" i="6"/>
  <c r="AL20" i="6" s="1"/>
  <c r="AN19" i="6"/>
  <c r="AL19" i="6" s="1"/>
  <c r="AN18" i="6"/>
  <c r="AL18" i="6" s="1"/>
  <c r="AN17" i="6"/>
  <c r="AL17" i="6"/>
  <c r="AN16" i="6"/>
  <c r="AL16" i="6" s="1"/>
  <c r="AN15" i="6"/>
  <c r="AL15" i="6" s="1"/>
  <c r="AN14" i="6"/>
  <c r="AL14" i="6"/>
  <c r="T42" i="7" l="1"/>
  <c r="T43" i="7" s="1"/>
  <c r="AI17" i="7"/>
  <c r="Z17" i="7" s="1"/>
  <c r="AC17" i="7" s="1"/>
  <c r="AC39" i="7"/>
  <c r="AF39" i="7" s="1"/>
  <c r="AC37" i="7"/>
  <c r="AF37" i="7" s="1"/>
  <c r="AC35" i="7"/>
  <c r="AF35" i="7" s="1"/>
  <c r="AC33" i="7"/>
  <c r="AF33" i="7" s="1"/>
  <c r="AC31" i="7"/>
  <c r="AF31" i="7" s="1"/>
  <c r="AC29" i="7"/>
  <c r="AF29" i="7" s="1"/>
  <c r="AC27" i="7"/>
  <c r="AF27" i="7" s="1"/>
  <c r="AC25" i="7"/>
  <c r="AF25" i="7" s="1"/>
  <c r="AC23" i="7"/>
  <c r="AF23" i="7" s="1"/>
  <c r="AC21" i="7"/>
  <c r="AF21" i="7" s="1"/>
  <c r="AC19" i="7"/>
  <c r="AF19" i="7" s="1"/>
  <c r="AF15" i="7"/>
  <c r="AI13" i="7"/>
  <c r="Z13" i="7" s="1"/>
  <c r="AC13" i="7" s="1"/>
  <c r="AC42" i="7" l="1"/>
  <c r="AF17" i="7"/>
  <c r="Z42" i="7"/>
  <c r="J14" i="6" a="1"/>
  <c r="AF13" i="7" l="1"/>
  <c r="AF42" i="7" s="1"/>
  <c r="J14" i="6"/>
  <c r="V14" i="6" a="1"/>
  <c r="V14" i="6" l="1"/>
  <c r="AB11" i="6" l="1"/>
  <c r="I11" i="8" s="1"/>
  <c r="P14" i="6" a="1"/>
  <c r="P14" i="6" l="1"/>
  <c r="P20" i="6" a="1"/>
  <c r="P2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7" authorId="0" shapeId="0" xr:uid="{BFBE8EFE-7E51-4CF1-B349-6FB4AB2E0720}">
      <text>
        <r>
          <rPr>
            <b/>
            <sz val="9"/>
            <color indexed="81"/>
            <rFont val="MS P ゴシック"/>
            <family val="3"/>
            <charset val="128"/>
          </rPr>
          <t>明細書計算用
※請求書有の数をカウントしています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P14" authorId="0" shapeId="0" xr:uid="{2D4F9425-E228-4045-81CB-C2D78EBA9DF3}">
      <text>
        <r>
          <rPr>
            <b/>
            <sz val="9"/>
            <color indexed="81"/>
            <rFont val="MS P ゴシック"/>
            <family val="3"/>
            <charset val="128"/>
          </rPr>
          <t>利用者シート請求有行取得用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<sst xmlns="http://schemas.openxmlformats.org/spreadsheetml/2006/main" count="802" uniqueCount="220">
  <si>
    <t>請求に必要な書類の提出先は下記のとおりです。</t>
    <rPh sb="0" eb="2">
      <t>セイキュウ</t>
    </rPh>
    <rPh sb="3" eb="5">
      <t>ヒツヨウ</t>
    </rPh>
    <rPh sb="6" eb="8">
      <t>ショルイ</t>
    </rPh>
    <rPh sb="9" eb="12">
      <t>テイシュツサキ</t>
    </rPh>
    <rPh sb="13" eb="15">
      <t>カキ</t>
    </rPh>
    <phoneticPr fontId="2"/>
  </si>
  <si>
    <t>住所</t>
    <rPh sb="0" eb="2">
      <t>ジュウショ</t>
    </rPh>
    <phoneticPr fontId="2"/>
  </si>
  <si>
    <t>名称（法人名）</t>
    <rPh sb="0" eb="2">
      <t>メイショウ</t>
    </rPh>
    <rPh sb="3" eb="6">
      <t>ホウジンメイ</t>
    </rPh>
    <phoneticPr fontId="2"/>
  </si>
  <si>
    <t>名称（事業所名）</t>
    <rPh sb="0" eb="2">
      <t>メイショウ</t>
    </rPh>
    <rPh sb="3" eb="7">
      <t>ジギョウショメイ</t>
    </rPh>
    <phoneticPr fontId="2"/>
  </si>
  <si>
    <t>代表者名</t>
    <rPh sb="0" eb="4">
      <t>ダイヒョウシャメイ</t>
    </rPh>
    <phoneticPr fontId="2"/>
  </si>
  <si>
    <t>電話番号</t>
    <rPh sb="0" eb="4">
      <t>デンワバンゴウ</t>
    </rPh>
    <phoneticPr fontId="2"/>
  </si>
  <si>
    <t>利用者No.</t>
    <rPh sb="0" eb="3">
      <t>リヨウシャ</t>
    </rPh>
    <phoneticPr fontId="2"/>
  </si>
  <si>
    <t>請求
有無</t>
    <rPh sb="0" eb="2">
      <t>セイキュウ</t>
    </rPh>
    <rPh sb="3" eb="4">
      <t>アリ</t>
    </rPh>
    <rPh sb="4" eb="5">
      <t>ナ</t>
    </rPh>
    <phoneticPr fontId="2"/>
  </si>
  <si>
    <t>有は１
無は０</t>
    <rPh sb="0" eb="1">
      <t>アリ</t>
    </rPh>
    <rPh sb="4" eb="5">
      <t>ナシ</t>
    </rPh>
    <phoneticPr fontId="2"/>
  </si>
  <si>
    <t>利用者氏名</t>
    <rPh sb="0" eb="5">
      <t>リヨウシャシメイ</t>
    </rPh>
    <phoneticPr fontId="2"/>
  </si>
  <si>
    <t>決定支給量
（時間/月）</t>
    <rPh sb="0" eb="5">
      <t>ケッテイシキュウリョウ</t>
    </rPh>
    <rPh sb="7" eb="9">
      <t>ジカン</t>
    </rPh>
    <rPh sb="10" eb="11">
      <t>ツキ</t>
    </rPh>
    <phoneticPr fontId="2"/>
  </si>
  <si>
    <t>利用者負担</t>
    <rPh sb="0" eb="5">
      <t>リヨウシャフタン</t>
    </rPh>
    <phoneticPr fontId="2"/>
  </si>
  <si>
    <t>決定通知書記載の決定支給量</t>
    <rPh sb="0" eb="5">
      <t>ケッテイツウチショ</t>
    </rPh>
    <rPh sb="5" eb="7">
      <t>キサイ</t>
    </rPh>
    <rPh sb="8" eb="13">
      <t>ケッテイシキュウリョウ</t>
    </rPh>
    <phoneticPr fontId="2"/>
  </si>
  <si>
    <t>10％/５％/0％</t>
    <phoneticPr fontId="2"/>
  </si>
  <si>
    <t>備考</t>
    <rPh sb="0" eb="2">
      <t>ビコウ</t>
    </rPh>
    <phoneticPr fontId="2"/>
  </si>
  <si>
    <t>サービス提供年月</t>
    <rPh sb="4" eb="6">
      <t>テイキョウ</t>
    </rPh>
    <rPh sb="6" eb="8">
      <t>ネンツキ</t>
    </rPh>
    <phoneticPr fontId="2"/>
  </si>
  <si>
    <t>年</t>
    <rPh sb="0" eb="1">
      <t>ネン</t>
    </rPh>
    <phoneticPr fontId="2"/>
  </si>
  <si>
    <t>月</t>
    <rPh sb="0" eb="1">
      <t>ガツ</t>
    </rPh>
    <phoneticPr fontId="2"/>
  </si>
  <si>
    <t>例</t>
    <rPh sb="0" eb="1">
      <t>レイ</t>
    </rPh>
    <phoneticPr fontId="2"/>
  </si>
  <si>
    <t>東海　太郎</t>
    <rPh sb="0" eb="2">
      <t>トウカイ</t>
    </rPh>
    <rPh sb="3" eb="5">
      <t>タロウ</t>
    </rPh>
    <phoneticPr fontId="2"/>
  </si>
  <si>
    <t>身体介護有</t>
    <rPh sb="0" eb="4">
      <t>シンタイカイゴ</t>
    </rPh>
    <rPh sb="4" eb="5">
      <t>アリ</t>
    </rPh>
    <phoneticPr fontId="2"/>
  </si>
  <si>
    <t>身体介護無</t>
    <rPh sb="0" eb="4">
      <t>シンタイカイゴ</t>
    </rPh>
    <rPh sb="4" eb="5">
      <t>ナシ</t>
    </rPh>
    <phoneticPr fontId="2"/>
  </si>
  <si>
    <t>課税世帯</t>
    <rPh sb="0" eb="2">
      <t>カゼイ</t>
    </rPh>
    <rPh sb="2" eb="4">
      <t>セタイ</t>
    </rPh>
    <phoneticPr fontId="2"/>
  </si>
  <si>
    <t>非課税世帯</t>
    <rPh sb="0" eb="5">
      <t>ヒカゼイセタイ</t>
    </rPh>
    <phoneticPr fontId="2"/>
  </si>
  <si>
    <t>生活保護世帯</t>
    <rPh sb="0" eb="6">
      <t>セイカツホゴセタイ</t>
    </rPh>
    <phoneticPr fontId="2"/>
  </si>
  <si>
    <t>東海村長　　様</t>
    <rPh sb="6" eb="7">
      <t>サマ</t>
    </rPh>
    <phoneticPr fontId="6"/>
  </si>
  <si>
    <t>請求者住所</t>
    <rPh sb="0" eb="3">
      <t>セイキュウシャ</t>
    </rPh>
    <rPh sb="3" eb="5">
      <t>ジュウショ</t>
    </rPh>
    <phoneticPr fontId="6"/>
  </si>
  <si>
    <t>電話番号</t>
    <rPh sb="0" eb="4">
      <t>デンワバンゴウ</t>
    </rPh>
    <phoneticPr fontId="6"/>
  </si>
  <si>
    <t>適格請求書発行事業者登録番号</t>
    <rPh sb="0" eb="2">
      <t>テキカク</t>
    </rPh>
    <rPh sb="2" eb="5">
      <t>セイキュウショ</t>
    </rPh>
    <rPh sb="5" eb="7">
      <t>ハッコウ</t>
    </rPh>
    <rPh sb="7" eb="10">
      <t>ジギョウシャ</t>
    </rPh>
    <phoneticPr fontId="6"/>
  </si>
  <si>
    <t>【　振込先口座　】</t>
    <rPh sb="2" eb="5">
      <t>フリコミサキ</t>
    </rPh>
    <rPh sb="5" eb="7">
      <t>コウザ</t>
    </rPh>
    <phoneticPr fontId="6"/>
  </si>
  <si>
    <t>金融機関名</t>
    <rPh sb="0" eb="5">
      <t>キンユウキカンメイ</t>
    </rPh>
    <phoneticPr fontId="6"/>
  </si>
  <si>
    <t>本・支店名</t>
    <rPh sb="0" eb="1">
      <t>ホン</t>
    </rPh>
    <rPh sb="2" eb="5">
      <t>シテンメイ</t>
    </rPh>
    <phoneticPr fontId="6"/>
  </si>
  <si>
    <t>フリガナ（正確に）</t>
    <rPh sb="5" eb="7">
      <t>セイカク</t>
    </rPh>
    <phoneticPr fontId="6"/>
  </si>
  <si>
    <t>口座名義</t>
    <rPh sb="0" eb="2">
      <t>コウザ</t>
    </rPh>
    <rPh sb="2" eb="4">
      <t>メイギ</t>
    </rPh>
    <phoneticPr fontId="6"/>
  </si>
  <si>
    <t>【　発行責任者　】</t>
    <rPh sb="2" eb="7">
      <t>ハッコウセキニンシャ</t>
    </rPh>
    <phoneticPr fontId="6"/>
  </si>
  <si>
    <t>発行責任者</t>
    <rPh sb="0" eb="2">
      <t>ハッコウ</t>
    </rPh>
    <rPh sb="2" eb="5">
      <t>セキニンシャ</t>
    </rPh>
    <phoneticPr fontId="6"/>
  </si>
  <si>
    <t>氏名</t>
    <rPh sb="0" eb="2">
      <t>シメイ</t>
    </rPh>
    <phoneticPr fontId="6"/>
  </si>
  <si>
    <t>担当者</t>
    <rPh sb="0" eb="3">
      <t>タントウシャ</t>
    </rPh>
    <phoneticPr fontId="6"/>
  </si>
  <si>
    <t>名称</t>
    <rPh sb="0" eb="2">
      <t>メイショウ</t>
    </rPh>
    <phoneticPr fontId="6"/>
  </si>
  <si>
    <t>事業所名</t>
    <rPh sb="0" eb="2">
      <t>ジギョウ</t>
    </rPh>
    <rPh sb="3" eb="4">
      <t>メイ</t>
    </rPh>
    <phoneticPr fontId="6"/>
  </si>
  <si>
    <t>月分</t>
    <rPh sb="0" eb="1">
      <t>ガツ</t>
    </rPh>
    <rPh sb="1" eb="2">
      <t>ブン</t>
    </rPh>
    <phoneticPr fontId="2"/>
  </si>
  <si>
    <t>利用者　計</t>
    <rPh sb="0" eb="3">
      <t>リヨウシャ</t>
    </rPh>
    <rPh sb="4" eb="5">
      <t>ケイ</t>
    </rPh>
    <phoneticPr fontId="2"/>
  </si>
  <si>
    <t>名</t>
    <rPh sb="0" eb="1">
      <t>メイ</t>
    </rPh>
    <phoneticPr fontId="2"/>
  </si>
  <si>
    <t>合計金額</t>
    <rPh sb="0" eb="2">
      <t>ゴウケイ</t>
    </rPh>
    <rPh sb="2" eb="4">
      <t>キンガク</t>
    </rPh>
    <phoneticPr fontId="2"/>
  </si>
  <si>
    <t>利用者確認日</t>
    <rPh sb="0" eb="3">
      <t>リヨウシャ</t>
    </rPh>
    <rPh sb="3" eb="5">
      <t>カクニン</t>
    </rPh>
    <rPh sb="5" eb="6">
      <t>ビ</t>
    </rPh>
    <phoneticPr fontId="2"/>
  </si>
  <si>
    <t>受給者番号</t>
    <rPh sb="0" eb="3">
      <t>ジュキュウシャ</t>
    </rPh>
    <rPh sb="3" eb="5">
      <t>バンゴウ</t>
    </rPh>
    <phoneticPr fontId="2"/>
  </si>
  <si>
    <t>明細№</t>
    <rPh sb="0" eb="2">
      <t>メイサイ</t>
    </rPh>
    <phoneticPr fontId="2"/>
  </si>
  <si>
    <t>利用者№</t>
    <rPh sb="0" eb="3">
      <t>リヨウシャ</t>
    </rPh>
    <phoneticPr fontId="2"/>
  </si>
  <si>
    <t>令和</t>
    <rPh sb="0" eb="2">
      <t>レイワ</t>
    </rPh>
    <phoneticPr fontId="2"/>
  </si>
  <si>
    <t>月分</t>
    <rPh sb="0" eb="2">
      <t>ガツブン</t>
    </rPh>
    <phoneticPr fontId="2"/>
  </si>
  <si>
    <t>日付</t>
    <rPh sb="0" eb="2">
      <t>ヒヅケ</t>
    </rPh>
    <phoneticPr fontId="2"/>
  </si>
  <si>
    <t>曜日</t>
    <rPh sb="0" eb="2">
      <t>ヨウビ</t>
    </rPh>
    <phoneticPr fontId="2"/>
  </si>
  <si>
    <t>サービス内容</t>
    <rPh sb="4" eb="6">
      <t>ナイヨウ</t>
    </rPh>
    <phoneticPr fontId="2"/>
  </si>
  <si>
    <t>サービス提供時間</t>
    <rPh sb="4" eb="8">
      <t>テイキョウジカン</t>
    </rPh>
    <phoneticPr fontId="2"/>
  </si>
  <si>
    <t>サービス費</t>
    <rPh sb="4" eb="5">
      <t>ヒ</t>
    </rPh>
    <phoneticPr fontId="2"/>
  </si>
  <si>
    <t>開始
時刻</t>
    <rPh sb="0" eb="2">
      <t>カイシ</t>
    </rPh>
    <rPh sb="3" eb="5">
      <t>ジコク</t>
    </rPh>
    <phoneticPr fontId="2"/>
  </si>
  <si>
    <t>提供
時間数</t>
    <rPh sb="0" eb="2">
      <t>テイキョウ</t>
    </rPh>
    <rPh sb="3" eb="6">
      <t>ジカンスウ</t>
    </rPh>
    <phoneticPr fontId="2"/>
  </si>
  <si>
    <t>終了
時刻</t>
    <rPh sb="0" eb="2">
      <t>シュウリョウ</t>
    </rPh>
    <rPh sb="3" eb="5">
      <t>ジコク</t>
    </rPh>
    <phoneticPr fontId="2"/>
  </si>
  <si>
    <t>利用者
負担額</t>
    <rPh sb="0" eb="3">
      <t>リヨウシャ</t>
    </rPh>
    <rPh sb="4" eb="6">
      <t>フタン</t>
    </rPh>
    <rPh sb="6" eb="7">
      <t>ガク</t>
    </rPh>
    <phoneticPr fontId="2"/>
  </si>
  <si>
    <t>始点</t>
    <rPh sb="0" eb="2">
      <t>シテン</t>
    </rPh>
    <phoneticPr fontId="2"/>
  </si>
  <si>
    <t>目的地</t>
    <rPh sb="0" eb="3">
      <t>モクテキチ</t>
    </rPh>
    <phoneticPr fontId="2"/>
  </si>
  <si>
    <t>終点</t>
    <rPh sb="0" eb="2">
      <t>シュウテン</t>
    </rPh>
    <phoneticPr fontId="2"/>
  </si>
  <si>
    <t>目的</t>
    <rPh sb="0" eb="2">
      <t>モクテキ</t>
    </rPh>
    <phoneticPr fontId="2"/>
  </si>
  <si>
    <t>時間/月</t>
    <rPh sb="0" eb="2">
      <t>ジカン</t>
    </rPh>
    <rPh sb="3" eb="4">
      <t>ツキ</t>
    </rPh>
    <phoneticPr fontId="2"/>
  </si>
  <si>
    <t>サービス費
合計</t>
    <rPh sb="4" eb="5">
      <t>ヒ</t>
    </rPh>
    <rPh sb="6" eb="8">
      <t>ゴウケイ</t>
    </rPh>
    <phoneticPr fontId="2"/>
  </si>
  <si>
    <t>算定時間数
合計</t>
    <rPh sb="0" eb="5">
      <t>サンテイジカンスウ</t>
    </rPh>
    <rPh sb="6" eb="8">
      <t>ゴウケイ</t>
    </rPh>
    <phoneticPr fontId="2"/>
  </si>
  <si>
    <t>利用者負担
合計</t>
    <rPh sb="0" eb="5">
      <t>リヨウシャフタン</t>
    </rPh>
    <rPh sb="6" eb="8">
      <t>ゴウケイ</t>
    </rPh>
    <phoneticPr fontId="2"/>
  </si>
  <si>
    <t>児童の場合は
保護者氏名</t>
    <rPh sb="0" eb="2">
      <t>ジドウ</t>
    </rPh>
    <rPh sb="3" eb="5">
      <t>バアイ</t>
    </rPh>
    <rPh sb="7" eb="12">
      <t>ホゴシャシメイ</t>
    </rPh>
    <phoneticPr fontId="2"/>
  </si>
  <si>
    <t>身体介護有
身体介護無</t>
    <rPh sb="0" eb="4">
      <t>シンタイカイゴ</t>
    </rPh>
    <rPh sb="4" eb="5">
      <t>アリ</t>
    </rPh>
    <rPh sb="6" eb="10">
      <t>シンタイカイゴ</t>
    </rPh>
    <rPh sb="10" eb="11">
      <t>ナシ</t>
    </rPh>
    <phoneticPr fontId="2"/>
  </si>
  <si>
    <t>令和</t>
    <rPh sb="0" eb="2">
      <t>レイワ</t>
    </rPh>
    <phoneticPr fontId="6"/>
  </si>
  <si>
    <t>円</t>
    <rPh sb="0" eb="1">
      <t>エン</t>
    </rPh>
    <phoneticPr fontId="6"/>
  </si>
  <si>
    <t>年</t>
    <rPh sb="0" eb="1">
      <t>ネン</t>
    </rPh>
    <phoneticPr fontId="6"/>
  </si>
  <si>
    <t>日</t>
    <rPh sb="0" eb="1">
      <t>ニチ</t>
    </rPh>
    <phoneticPr fontId="6"/>
  </si>
  <si>
    <t>月</t>
    <rPh sb="0" eb="1">
      <t>ツキ</t>
    </rPh>
    <phoneticPr fontId="6"/>
  </si>
  <si>
    <t>派遣
人数</t>
    <rPh sb="0" eb="2">
      <t>ハケン</t>
    </rPh>
    <rPh sb="3" eb="5">
      <t>ニンズウ</t>
    </rPh>
    <phoneticPr fontId="2"/>
  </si>
  <si>
    <t>公費
負担額</t>
    <rPh sb="0" eb="2">
      <t>コウヒ</t>
    </rPh>
    <rPh sb="3" eb="5">
      <t>フタン</t>
    </rPh>
    <rPh sb="5" eb="6">
      <t>ガク</t>
    </rPh>
    <phoneticPr fontId="2"/>
  </si>
  <si>
    <t>公費
負担額</t>
    <rPh sb="0" eb="2">
      <t>コウヒ</t>
    </rPh>
    <rPh sb="3" eb="6">
      <t>フタンガク</t>
    </rPh>
    <phoneticPr fontId="2"/>
  </si>
  <si>
    <t>身体介護の別</t>
    <rPh sb="0" eb="4">
      <t>シンタイカイゴ</t>
    </rPh>
    <rPh sb="5" eb="6">
      <t>ベツ</t>
    </rPh>
    <phoneticPr fontId="2"/>
  </si>
  <si>
    <t>区分</t>
    <rPh sb="0" eb="2">
      <t>クブン</t>
    </rPh>
    <phoneticPr fontId="2"/>
  </si>
  <si>
    <t>支給決定時間</t>
    <rPh sb="0" eb="6">
      <t>シキュウケッテイジカン</t>
    </rPh>
    <phoneticPr fontId="2"/>
  </si>
  <si>
    <t>自宅</t>
    <rPh sb="0" eb="2">
      <t>ジタク</t>
    </rPh>
    <phoneticPr fontId="2"/>
  </si>
  <si>
    <t>GH</t>
    <phoneticPr fontId="2"/>
  </si>
  <si>
    <t>その他</t>
    <rPh sb="2" eb="3">
      <t>タ</t>
    </rPh>
    <phoneticPr fontId="2"/>
  </si>
  <si>
    <t>官公署手続き又は相談</t>
    <rPh sb="0" eb="5">
      <t>カンコウショテツヅ</t>
    </rPh>
    <rPh sb="6" eb="7">
      <t>マタ</t>
    </rPh>
    <rPh sb="8" eb="10">
      <t>ソウダン</t>
    </rPh>
    <phoneticPr fontId="2"/>
  </si>
  <si>
    <t>金融機関手続き又は相談</t>
    <rPh sb="0" eb="4">
      <t>キンユウキカン</t>
    </rPh>
    <rPh sb="4" eb="6">
      <t>テツヅ</t>
    </rPh>
    <rPh sb="7" eb="8">
      <t>マタ</t>
    </rPh>
    <rPh sb="9" eb="11">
      <t>ソウダン</t>
    </rPh>
    <phoneticPr fontId="2"/>
  </si>
  <si>
    <t>買い物</t>
    <rPh sb="0" eb="1">
      <t>カ</t>
    </rPh>
    <rPh sb="2" eb="3">
      <t>モノ</t>
    </rPh>
    <phoneticPr fontId="2"/>
  </si>
  <si>
    <t>理容院・美容院</t>
    <rPh sb="0" eb="2">
      <t>リヨウ</t>
    </rPh>
    <rPh sb="2" eb="3">
      <t>イン</t>
    </rPh>
    <rPh sb="4" eb="7">
      <t>ビヨウイン</t>
    </rPh>
    <phoneticPr fontId="2"/>
  </si>
  <si>
    <t>冠婚葬祭</t>
    <rPh sb="0" eb="4">
      <t>カンコンソウサイ</t>
    </rPh>
    <phoneticPr fontId="2"/>
  </si>
  <si>
    <t>住居関係契約又は相談</t>
    <rPh sb="0" eb="2">
      <t>ジュウキョ</t>
    </rPh>
    <rPh sb="2" eb="4">
      <t>カンケイ</t>
    </rPh>
    <rPh sb="4" eb="6">
      <t>ケイヤク</t>
    </rPh>
    <rPh sb="6" eb="7">
      <t>マタ</t>
    </rPh>
    <rPh sb="8" eb="10">
      <t>ソウダン</t>
    </rPh>
    <phoneticPr fontId="2"/>
  </si>
  <si>
    <t>請　求　額</t>
    <rPh sb="0" eb="1">
      <t>ショウ</t>
    </rPh>
    <rPh sb="2" eb="3">
      <t>モトム</t>
    </rPh>
    <rPh sb="4" eb="5">
      <t>ガク</t>
    </rPh>
    <phoneticPr fontId="6"/>
  </si>
  <si>
    <t>預金種目
（〇をつける）</t>
    <rPh sb="0" eb="4">
      <t>ヨキンシュモク</t>
    </rPh>
    <phoneticPr fontId="6"/>
  </si>
  <si>
    <t>円</t>
    <rPh sb="0" eb="1">
      <t>エン</t>
    </rPh>
    <phoneticPr fontId="2"/>
  </si>
  <si>
    <t>人</t>
    <rPh sb="0" eb="1">
      <t>ニン</t>
    </rPh>
    <phoneticPr fontId="2"/>
  </si>
  <si>
    <t>時間</t>
    <rPh sb="0" eb="2">
      <t>ジカン</t>
    </rPh>
    <phoneticPr fontId="2"/>
  </si>
  <si>
    <t>派遣人数
合計</t>
    <rPh sb="0" eb="2">
      <t>ハケン</t>
    </rPh>
    <rPh sb="2" eb="4">
      <t>ニンズウ</t>
    </rPh>
    <rPh sb="5" eb="7">
      <t>ゴウケイ</t>
    </rPh>
    <phoneticPr fontId="2"/>
  </si>
  <si>
    <t>月分</t>
    <rPh sb="0" eb="1">
      <t>ツキ</t>
    </rPh>
    <rPh sb="1" eb="2">
      <t>ブン</t>
    </rPh>
    <phoneticPr fontId="6"/>
  </si>
  <si>
    <t>法人名</t>
    <rPh sb="0" eb="3">
      <t>ホウジンメイ</t>
    </rPh>
    <phoneticPr fontId="6"/>
  </si>
  <si>
    <t>事業所名</t>
    <rPh sb="0" eb="4">
      <t>ジギョウショメイ</t>
    </rPh>
    <phoneticPr fontId="6"/>
  </si>
  <si>
    <t>〒</t>
    <phoneticPr fontId="6"/>
  </si>
  <si>
    <t>適正請求書発行
事業者登録番号</t>
    <rPh sb="0" eb="2">
      <t>テキセイ</t>
    </rPh>
    <rPh sb="2" eb="5">
      <t>セイキュウショ</t>
    </rPh>
    <rPh sb="5" eb="7">
      <t>ハッコウ</t>
    </rPh>
    <rPh sb="8" eb="11">
      <t>ジギョウシャ</t>
    </rPh>
    <rPh sb="11" eb="15">
      <t>トウロクバンゴウ</t>
    </rPh>
    <phoneticPr fontId="2"/>
  </si>
  <si>
    <t>％</t>
    <phoneticPr fontId="2"/>
  </si>
  <si>
    <t>世帯</t>
    <rPh sb="0" eb="2">
      <t>セタイ</t>
    </rPh>
    <phoneticPr fontId="2"/>
  </si>
  <si>
    <t>始点・終点</t>
    <rPh sb="0" eb="2">
      <t>シテン</t>
    </rPh>
    <rPh sb="3" eb="5">
      <t>シュウテン</t>
    </rPh>
    <phoneticPr fontId="2"/>
  </si>
  <si>
    <t>月</t>
    <rPh sb="0" eb="1">
      <t>ツキ</t>
    </rPh>
    <phoneticPr fontId="2"/>
  </si>
  <si>
    <t>３０分未満</t>
    <rPh sb="2" eb="5">
      <t>フンミマン</t>
    </rPh>
    <phoneticPr fontId="2"/>
  </si>
  <si>
    <t>３０分以上１時間未満</t>
    <rPh sb="2" eb="5">
      <t>フンイジョウ</t>
    </rPh>
    <rPh sb="6" eb="10">
      <t>ジカンミマン</t>
    </rPh>
    <phoneticPr fontId="2"/>
  </si>
  <si>
    <t>１時間以上１時間３０分未満</t>
    <rPh sb="1" eb="5">
      <t>ジカンイジョウ</t>
    </rPh>
    <rPh sb="6" eb="8">
      <t>ジカン</t>
    </rPh>
    <rPh sb="10" eb="11">
      <t>フン</t>
    </rPh>
    <rPh sb="11" eb="13">
      <t>ミマン</t>
    </rPh>
    <phoneticPr fontId="2"/>
  </si>
  <si>
    <t>１時間３０分以上２時間未満</t>
    <rPh sb="1" eb="3">
      <t>ジカン</t>
    </rPh>
    <rPh sb="5" eb="6">
      <t>フン</t>
    </rPh>
    <rPh sb="6" eb="8">
      <t>イジョウ</t>
    </rPh>
    <rPh sb="9" eb="13">
      <t>ジカンミマン</t>
    </rPh>
    <phoneticPr fontId="2"/>
  </si>
  <si>
    <t>２時間以上２時間３０分未満</t>
    <rPh sb="1" eb="5">
      <t>ジカンイジョウ</t>
    </rPh>
    <rPh sb="6" eb="8">
      <t>ジカン</t>
    </rPh>
    <rPh sb="10" eb="11">
      <t>フン</t>
    </rPh>
    <rPh sb="11" eb="13">
      <t>ミマン</t>
    </rPh>
    <phoneticPr fontId="2"/>
  </si>
  <si>
    <t>２時間３０分以上３時間未満</t>
    <rPh sb="1" eb="3">
      <t>ジカン</t>
    </rPh>
    <rPh sb="5" eb="8">
      <t>フンイジョウ</t>
    </rPh>
    <rPh sb="9" eb="13">
      <t>ジカンミマン</t>
    </rPh>
    <phoneticPr fontId="2"/>
  </si>
  <si>
    <t>３時間以上３時間３０分未満</t>
    <rPh sb="1" eb="5">
      <t>ジカンイジョウ</t>
    </rPh>
    <rPh sb="6" eb="8">
      <t>ジカン</t>
    </rPh>
    <rPh sb="10" eb="11">
      <t>フン</t>
    </rPh>
    <rPh sb="11" eb="13">
      <t>ミマン</t>
    </rPh>
    <phoneticPr fontId="2"/>
  </si>
  <si>
    <t>３時間３０分以上４時間未満</t>
    <rPh sb="1" eb="3">
      <t>ジカン</t>
    </rPh>
    <rPh sb="5" eb="6">
      <t>フン</t>
    </rPh>
    <rPh sb="6" eb="8">
      <t>イジョウ</t>
    </rPh>
    <rPh sb="9" eb="11">
      <t>ジカン</t>
    </rPh>
    <rPh sb="11" eb="13">
      <t>ミマン</t>
    </rPh>
    <phoneticPr fontId="2"/>
  </si>
  <si>
    <t>４時間以上４時間３０分未満</t>
    <rPh sb="1" eb="3">
      <t>ジカン</t>
    </rPh>
    <rPh sb="3" eb="5">
      <t>イジョウ</t>
    </rPh>
    <rPh sb="6" eb="8">
      <t>ジカン</t>
    </rPh>
    <rPh sb="10" eb="11">
      <t>フン</t>
    </rPh>
    <rPh sb="11" eb="13">
      <t>ミマン</t>
    </rPh>
    <phoneticPr fontId="2"/>
  </si>
  <si>
    <t>４時間３０分以上５時間未満</t>
    <rPh sb="1" eb="3">
      <t>ジカン</t>
    </rPh>
    <rPh sb="5" eb="6">
      <t>フン</t>
    </rPh>
    <rPh sb="6" eb="8">
      <t>イジョウ</t>
    </rPh>
    <rPh sb="9" eb="13">
      <t>ジカンミマン</t>
    </rPh>
    <phoneticPr fontId="2"/>
  </si>
  <si>
    <t>５時間以上５時間３０分未満</t>
    <rPh sb="1" eb="5">
      <t>ジカンイジョウ</t>
    </rPh>
    <rPh sb="6" eb="8">
      <t>ジカン</t>
    </rPh>
    <rPh sb="10" eb="11">
      <t>フン</t>
    </rPh>
    <rPh sb="11" eb="13">
      <t>ミマン</t>
    </rPh>
    <phoneticPr fontId="2"/>
  </si>
  <si>
    <t>５時間３０分以上６時間未満</t>
    <rPh sb="1" eb="3">
      <t>ジカン</t>
    </rPh>
    <rPh sb="5" eb="6">
      <t>フン</t>
    </rPh>
    <rPh sb="6" eb="8">
      <t>イジョウ</t>
    </rPh>
    <rPh sb="9" eb="11">
      <t>ジカン</t>
    </rPh>
    <rPh sb="11" eb="13">
      <t>ミマン</t>
    </rPh>
    <phoneticPr fontId="2"/>
  </si>
  <si>
    <t>６時間以上６時間３０分未満</t>
    <rPh sb="1" eb="3">
      <t>ジカン</t>
    </rPh>
    <rPh sb="3" eb="5">
      <t>イジョウ</t>
    </rPh>
    <rPh sb="6" eb="8">
      <t>ジカン</t>
    </rPh>
    <rPh sb="10" eb="11">
      <t>フン</t>
    </rPh>
    <rPh sb="11" eb="13">
      <t>ミマン</t>
    </rPh>
    <phoneticPr fontId="2"/>
  </si>
  <si>
    <t>６時間３０分以上７時間未満</t>
    <rPh sb="1" eb="3">
      <t>ジカン</t>
    </rPh>
    <rPh sb="5" eb="6">
      <t>フン</t>
    </rPh>
    <rPh sb="6" eb="8">
      <t>イジョウ</t>
    </rPh>
    <rPh sb="9" eb="11">
      <t>ジカン</t>
    </rPh>
    <rPh sb="11" eb="13">
      <t>ミマン</t>
    </rPh>
    <phoneticPr fontId="2"/>
  </si>
  <si>
    <t>７時間以上７時間３０分未満</t>
    <rPh sb="1" eb="3">
      <t>ジカン</t>
    </rPh>
    <rPh sb="3" eb="5">
      <t>イジョウ</t>
    </rPh>
    <rPh sb="6" eb="8">
      <t>ジカン</t>
    </rPh>
    <rPh sb="10" eb="11">
      <t>フン</t>
    </rPh>
    <rPh sb="11" eb="13">
      <t>ミマン</t>
    </rPh>
    <phoneticPr fontId="2"/>
  </si>
  <si>
    <t>７時間３０分以上８時間未満</t>
    <rPh sb="1" eb="3">
      <t>ジカン</t>
    </rPh>
    <rPh sb="5" eb="6">
      <t>フン</t>
    </rPh>
    <rPh sb="6" eb="8">
      <t>イジョウ</t>
    </rPh>
    <rPh sb="9" eb="11">
      <t>ジカン</t>
    </rPh>
    <rPh sb="11" eb="13">
      <t>ミマン</t>
    </rPh>
    <phoneticPr fontId="2"/>
  </si>
  <si>
    <t>８時間以上８時間３０分未満</t>
    <rPh sb="1" eb="3">
      <t>ジカン</t>
    </rPh>
    <rPh sb="3" eb="5">
      <t>イジョウ</t>
    </rPh>
    <rPh sb="6" eb="8">
      <t>ジカン</t>
    </rPh>
    <rPh sb="10" eb="11">
      <t>フン</t>
    </rPh>
    <rPh sb="11" eb="13">
      <t>ミマン</t>
    </rPh>
    <phoneticPr fontId="2"/>
  </si>
  <si>
    <t>８時間３０分以上９時間未満</t>
    <rPh sb="1" eb="3">
      <t>ジカン</t>
    </rPh>
    <rPh sb="5" eb="6">
      <t>フン</t>
    </rPh>
    <rPh sb="6" eb="8">
      <t>イジョウ</t>
    </rPh>
    <rPh sb="9" eb="11">
      <t>ジカン</t>
    </rPh>
    <rPh sb="11" eb="13">
      <t>ミマン</t>
    </rPh>
    <phoneticPr fontId="2"/>
  </si>
  <si>
    <t>９時間以上９時間３０分未満</t>
    <rPh sb="1" eb="3">
      <t>ジカン</t>
    </rPh>
    <rPh sb="3" eb="5">
      <t>イジョウ</t>
    </rPh>
    <rPh sb="6" eb="8">
      <t>ジカン</t>
    </rPh>
    <rPh sb="10" eb="11">
      <t>フン</t>
    </rPh>
    <rPh sb="11" eb="13">
      <t>ミマン</t>
    </rPh>
    <phoneticPr fontId="2"/>
  </si>
  <si>
    <t>９時間３０分以上１０時間未満</t>
    <rPh sb="1" eb="3">
      <t>ジカン</t>
    </rPh>
    <rPh sb="5" eb="6">
      <t>フン</t>
    </rPh>
    <rPh sb="6" eb="8">
      <t>イジョウ</t>
    </rPh>
    <rPh sb="10" eb="12">
      <t>ジカン</t>
    </rPh>
    <rPh sb="12" eb="14">
      <t>ミマン</t>
    </rPh>
    <phoneticPr fontId="2"/>
  </si>
  <si>
    <t>１０時間以上１０時間３０分未満</t>
    <rPh sb="2" eb="4">
      <t>ジカン</t>
    </rPh>
    <rPh sb="4" eb="6">
      <t>イジョウ</t>
    </rPh>
    <rPh sb="8" eb="10">
      <t>ジカン</t>
    </rPh>
    <rPh sb="12" eb="13">
      <t>フン</t>
    </rPh>
    <rPh sb="13" eb="15">
      <t>ミマン</t>
    </rPh>
    <phoneticPr fontId="2"/>
  </si>
  <si>
    <t>１０時間３０分以上１１時間未満</t>
    <rPh sb="2" eb="4">
      <t>ジカン</t>
    </rPh>
    <rPh sb="6" eb="9">
      <t>フンイジョウ</t>
    </rPh>
    <rPh sb="11" eb="13">
      <t>ジカン</t>
    </rPh>
    <rPh sb="13" eb="15">
      <t>ミマン</t>
    </rPh>
    <phoneticPr fontId="2"/>
  </si>
  <si>
    <t>１１時間以上１１時間３０分未満</t>
    <rPh sb="2" eb="4">
      <t>ジカン</t>
    </rPh>
    <rPh sb="4" eb="6">
      <t>イジョウ</t>
    </rPh>
    <rPh sb="8" eb="10">
      <t>ジカン</t>
    </rPh>
    <rPh sb="12" eb="13">
      <t>フン</t>
    </rPh>
    <rPh sb="13" eb="15">
      <t>ミマン</t>
    </rPh>
    <phoneticPr fontId="2"/>
  </si>
  <si>
    <t>１１時間３０分以上１２時間未満</t>
    <rPh sb="2" eb="4">
      <t>ジカン</t>
    </rPh>
    <rPh sb="6" eb="7">
      <t>フン</t>
    </rPh>
    <rPh sb="7" eb="9">
      <t>イジョウ</t>
    </rPh>
    <rPh sb="11" eb="13">
      <t>ジカン</t>
    </rPh>
    <rPh sb="13" eb="15">
      <t>ミマン</t>
    </rPh>
    <phoneticPr fontId="2"/>
  </si>
  <si>
    <t>大区分</t>
    <rPh sb="0" eb="3">
      <t>ダイクブン</t>
    </rPh>
    <phoneticPr fontId="2"/>
  </si>
  <si>
    <t>公費負担額</t>
    <rPh sb="0" eb="5">
      <t>コウヒフタンガク</t>
    </rPh>
    <phoneticPr fontId="6"/>
  </si>
  <si>
    <t>利用者負担額</t>
    <rPh sb="0" eb="6">
      <t>リヨウシャフタンガク</t>
    </rPh>
    <phoneticPr fontId="2"/>
  </si>
  <si>
    <t>サービス総額</t>
    <rPh sb="4" eb="6">
      <t>ソウガク</t>
    </rPh>
    <phoneticPr fontId="2"/>
  </si>
  <si>
    <t>算定時間</t>
    <rPh sb="0" eb="4">
      <t>サンテイジカン</t>
    </rPh>
    <phoneticPr fontId="2"/>
  </si>
  <si>
    <t>代表者職　氏名</t>
    <rPh sb="0" eb="3">
      <t>ダイヒョウシャ</t>
    </rPh>
    <rPh sb="3" eb="4">
      <t>ショク</t>
    </rPh>
    <rPh sb="5" eb="7">
      <t>シメイ</t>
    </rPh>
    <phoneticPr fontId="2"/>
  </si>
  <si>
    <t>事業者名</t>
    <rPh sb="0" eb="4">
      <t>ジギョウシャメイ</t>
    </rPh>
    <phoneticPr fontId="2"/>
  </si>
  <si>
    <t>小区分</t>
    <rPh sb="0" eb="1">
      <t>ショウ</t>
    </rPh>
    <rPh sb="1" eb="3">
      <t>クブン</t>
    </rPh>
    <phoneticPr fontId="2"/>
  </si>
  <si>
    <t>1～２９</t>
    <phoneticPr fontId="2"/>
  </si>
  <si>
    <t>30～59</t>
    <phoneticPr fontId="2"/>
  </si>
  <si>
    <t>60～89</t>
    <phoneticPr fontId="2"/>
  </si>
  <si>
    <t>90～119</t>
    <phoneticPr fontId="2"/>
  </si>
  <si>
    <t>120～149</t>
    <phoneticPr fontId="2"/>
  </si>
  <si>
    <t>150～179</t>
    <phoneticPr fontId="2"/>
  </si>
  <si>
    <t>180～209</t>
    <phoneticPr fontId="2"/>
  </si>
  <si>
    <t>210～239</t>
    <phoneticPr fontId="2"/>
  </si>
  <si>
    <t>240～269</t>
    <phoneticPr fontId="2"/>
  </si>
  <si>
    <t>270～299</t>
    <phoneticPr fontId="2"/>
  </si>
  <si>
    <t>300～329</t>
    <phoneticPr fontId="2"/>
  </si>
  <si>
    <t>330～359</t>
    <phoneticPr fontId="2"/>
  </si>
  <si>
    <t>360～389</t>
    <phoneticPr fontId="2"/>
  </si>
  <si>
    <t>390～419</t>
    <phoneticPr fontId="2"/>
  </si>
  <si>
    <t>420～449</t>
    <phoneticPr fontId="2"/>
  </si>
  <si>
    <t>450～479</t>
    <phoneticPr fontId="2"/>
  </si>
  <si>
    <t>480～509</t>
    <phoneticPr fontId="2"/>
  </si>
  <si>
    <t>510～539</t>
    <phoneticPr fontId="2"/>
  </si>
  <si>
    <t>540～569</t>
    <phoneticPr fontId="2"/>
  </si>
  <si>
    <t>570～599</t>
    <phoneticPr fontId="2"/>
  </si>
  <si>
    <t>600～629</t>
    <phoneticPr fontId="2"/>
  </si>
  <si>
    <t>630～659</t>
    <phoneticPr fontId="2"/>
  </si>
  <si>
    <t>660～689</t>
    <phoneticPr fontId="2"/>
  </si>
  <si>
    <t>690～719</t>
    <phoneticPr fontId="2"/>
  </si>
  <si>
    <t>提出書類</t>
    <rPh sb="0" eb="4">
      <t>テイシュツショルイ</t>
    </rPh>
    <phoneticPr fontId="2"/>
  </si>
  <si>
    <t>提出形式</t>
    <rPh sb="0" eb="4">
      <t>テイシュツケイシキ</t>
    </rPh>
    <phoneticPr fontId="2"/>
  </si>
  <si>
    <t>提出方法</t>
    <rPh sb="0" eb="4">
      <t>テイシュツホウホウ</t>
    </rPh>
    <phoneticPr fontId="2"/>
  </si>
  <si>
    <t>提出先</t>
    <rPh sb="0" eb="3">
      <t>テイシュツサキ</t>
    </rPh>
    <phoneticPr fontId="2"/>
  </si>
  <si>
    <t>電子データ</t>
    <rPh sb="0" eb="2">
      <t>デンシ</t>
    </rPh>
    <phoneticPr fontId="2"/>
  </si>
  <si>
    <t>代表者職名/代表者名</t>
    <rPh sb="0" eb="2">
      <t>ダイヒョウ</t>
    </rPh>
    <rPh sb="2" eb="3">
      <t>シャ</t>
    </rPh>
    <rPh sb="3" eb="4">
      <t>ショク</t>
    </rPh>
    <rPh sb="4" eb="5">
      <t>メイ</t>
    </rPh>
    <rPh sb="6" eb="9">
      <t>ダイヒョウシャ</t>
    </rPh>
    <rPh sb="9" eb="10">
      <t>メイ</t>
    </rPh>
    <phoneticPr fontId="6"/>
  </si>
  <si>
    <t>東海村障害者等移動支援事業請求明細書</t>
    <rPh sb="0" eb="3">
      <t>トウカイムラ</t>
    </rPh>
    <rPh sb="3" eb="6">
      <t>ショウガイシャ</t>
    </rPh>
    <rPh sb="6" eb="7">
      <t>トウ</t>
    </rPh>
    <phoneticPr fontId="2"/>
  </si>
  <si>
    <t>〇〇〇〇〇</t>
    <phoneticPr fontId="2"/>
  </si>
  <si>
    <t>　東海村障害者等移動支援事業委託料を，東海村障害者等移動支援事業委託料契約書第５条第４項の規定により，次のとおり請求します。</t>
    <rPh sb="1" eb="4">
      <t>トウカイムラ</t>
    </rPh>
    <rPh sb="4" eb="7">
      <t>ショウガイシャ</t>
    </rPh>
    <rPh sb="7" eb="8">
      <t>トウ</t>
    </rPh>
    <rPh sb="8" eb="14">
      <t>イドウシエンジギョウ</t>
    </rPh>
    <rPh sb="14" eb="17">
      <t>イタクリョウ</t>
    </rPh>
    <rPh sb="19" eb="22">
      <t>トウカイムラ</t>
    </rPh>
    <rPh sb="22" eb="26">
      <t>ショウガイシャトウ</t>
    </rPh>
    <rPh sb="26" eb="30">
      <t>イドウシエン</t>
    </rPh>
    <rPh sb="30" eb="35">
      <t>ジギョウイタクリョウ</t>
    </rPh>
    <rPh sb="35" eb="38">
      <t>ケイヤクショ</t>
    </rPh>
    <rPh sb="38" eb="39">
      <t>ダイ</t>
    </rPh>
    <rPh sb="40" eb="41">
      <t>ジョウ</t>
    </rPh>
    <rPh sb="41" eb="42">
      <t>ダイ</t>
    </rPh>
    <rPh sb="43" eb="44">
      <t>コウ</t>
    </rPh>
    <rPh sb="45" eb="47">
      <t>キテイ</t>
    </rPh>
    <rPh sb="51" eb="52">
      <t>ツギ</t>
    </rPh>
    <rPh sb="56" eb="58">
      <t>セイキュウ</t>
    </rPh>
    <phoneticPr fontId="6"/>
  </si>
  <si>
    <r>
      <rPr>
        <b/>
        <u val="double"/>
        <sz val="11"/>
        <color theme="1"/>
        <rFont val="HGPｺﾞｼｯｸM"/>
        <family val="3"/>
        <charset val="128"/>
      </rPr>
      <t>自動表示</t>
    </r>
    <r>
      <rPr>
        <b/>
        <sz val="11"/>
        <color theme="1"/>
        <rFont val="HGPｺﾞｼｯｸM"/>
        <family val="3"/>
        <charset val="128"/>
      </rPr>
      <t xml:space="preserve">
課税世帯/非課税世帯/生活保護世帯</t>
    </r>
    <rPh sb="0" eb="4">
      <t>ジドウヒョウジ</t>
    </rPh>
    <rPh sb="5" eb="9">
      <t>カゼイセタイ</t>
    </rPh>
    <rPh sb="9" eb="13">
      <t>･ヒカゼイ</t>
    </rPh>
    <rPh sb="13" eb="15">
      <t>セタイ</t>
    </rPh>
    <rPh sb="16" eb="20">
      <t>セイカツホゴ</t>
    </rPh>
    <rPh sb="20" eb="22">
      <t>セタイ</t>
    </rPh>
    <phoneticPr fontId="2"/>
  </si>
  <si>
    <t>銀行</t>
    <rPh sb="0" eb="2">
      <t>ギンコウ</t>
    </rPh>
    <phoneticPr fontId="2"/>
  </si>
  <si>
    <t>信用組合</t>
    <rPh sb="0" eb="4">
      <t>シンヨウクミアイ</t>
    </rPh>
    <phoneticPr fontId="2"/>
  </si>
  <si>
    <t>信用金庫</t>
    <rPh sb="0" eb="4">
      <t>シンヨウキンコ</t>
    </rPh>
    <phoneticPr fontId="2"/>
  </si>
  <si>
    <t>農業協同組合</t>
    <rPh sb="0" eb="6">
      <t>ノウギョウキョウドウクミアイ</t>
    </rPh>
    <phoneticPr fontId="2"/>
  </si>
  <si>
    <t>労働金庫</t>
    <rPh sb="0" eb="4">
      <t>ロウドウキンコ</t>
    </rPh>
    <phoneticPr fontId="2"/>
  </si>
  <si>
    <t>支店</t>
    <rPh sb="0" eb="2">
      <t>シテン</t>
    </rPh>
    <phoneticPr fontId="2"/>
  </si>
  <si>
    <t>営業部</t>
    <rPh sb="0" eb="3">
      <t>エイギョウブ</t>
    </rPh>
    <phoneticPr fontId="2"/>
  </si>
  <si>
    <t>普通</t>
    <rPh sb="0" eb="2">
      <t>フツウ</t>
    </rPh>
    <phoneticPr fontId="2"/>
  </si>
  <si>
    <t>当座</t>
    <rPh sb="0" eb="2">
      <t>トウザ</t>
    </rPh>
    <phoneticPr fontId="2"/>
  </si>
  <si>
    <t>日</t>
    <rPh sb="0" eb="1">
      <t>ニチ</t>
    </rPh>
    <phoneticPr fontId="2"/>
  </si>
  <si>
    <t>月</t>
    <rPh sb="0" eb="1">
      <t>ゲツ</t>
    </rPh>
    <phoneticPr fontId="2"/>
  </si>
  <si>
    <t>火</t>
    <rPh sb="0" eb="1">
      <t>カ</t>
    </rPh>
    <phoneticPr fontId="2"/>
  </si>
  <si>
    <t>水</t>
    <rPh sb="0" eb="1">
      <t>スイ</t>
    </rPh>
    <phoneticPr fontId="2"/>
  </si>
  <si>
    <t>イオン</t>
    <phoneticPr fontId="2"/>
  </si>
  <si>
    <t>役場</t>
    <rPh sb="0" eb="2">
      <t>ヤクバ</t>
    </rPh>
    <phoneticPr fontId="2"/>
  </si>
  <si>
    <t>公園</t>
    <rPh sb="0" eb="2">
      <t>コウエン</t>
    </rPh>
    <phoneticPr fontId="2"/>
  </si>
  <si>
    <t>美容室</t>
    <rPh sb="0" eb="3">
      <t>ビヨウシツ</t>
    </rPh>
    <phoneticPr fontId="2"/>
  </si>
  <si>
    <t>スポーツ活動</t>
    <rPh sb="4" eb="6">
      <t>カツドウ</t>
    </rPh>
    <phoneticPr fontId="2"/>
  </si>
  <si>
    <t>余暇活動</t>
    <rPh sb="0" eb="2">
      <t>ヨカ</t>
    </rPh>
    <rPh sb="2" eb="4">
      <t>カツドウ</t>
    </rPh>
    <phoneticPr fontId="2"/>
  </si>
  <si>
    <t>東海村障害者等移動支援事業　利用者情報入力シート</t>
    <rPh sb="0" eb="3">
      <t>トウカイムラ</t>
    </rPh>
    <rPh sb="3" eb="6">
      <t>ショウガイシャ</t>
    </rPh>
    <rPh sb="6" eb="7">
      <t>トウ</t>
    </rPh>
    <rPh sb="7" eb="13">
      <t>イドウシエンジギョウ</t>
    </rPh>
    <rPh sb="14" eb="21">
      <t>リヨウシャジョウホウニュウリョク</t>
    </rPh>
    <phoneticPr fontId="2"/>
  </si>
  <si>
    <t>口座番号</t>
    <rPh sb="0" eb="2">
      <t>コウザ</t>
    </rPh>
    <rPh sb="2" eb="4">
      <t>バンゴウ</t>
    </rPh>
    <phoneticPr fontId="6"/>
  </si>
  <si>
    <t>派遣人数
合計</t>
    <phoneticPr fontId="2"/>
  </si>
  <si>
    <t>利用者負担</t>
    <phoneticPr fontId="2"/>
  </si>
  <si>
    <t>東海村障害者等移動支援事業委託料請求書</t>
    <phoneticPr fontId="6"/>
  </si>
  <si>
    <t>　東海　太郎</t>
    <rPh sb="1" eb="3">
      <t>トウカイ</t>
    </rPh>
    <rPh sb="4" eb="6">
      <t>タロウ</t>
    </rPh>
    <phoneticPr fontId="2"/>
  </si>
  <si>
    <t>課税世帯</t>
    <rPh sb="0" eb="4">
      <t>カゼイセタイ</t>
    </rPh>
    <phoneticPr fontId="2"/>
  </si>
  <si>
    <t>身体介護有り</t>
    <rPh sb="0" eb="4">
      <t>シンタイカイゴ</t>
    </rPh>
    <rPh sb="4" eb="5">
      <t>ア</t>
    </rPh>
    <phoneticPr fontId="2"/>
  </si>
  <si>
    <t>様式第５号（第１２条関係）</t>
    <rPh sb="0" eb="2">
      <t>ヨウシキ</t>
    </rPh>
    <rPh sb="2" eb="3">
      <t>ダイ</t>
    </rPh>
    <rPh sb="4" eb="5">
      <t>ゴウ</t>
    </rPh>
    <rPh sb="6" eb="7">
      <t>ダイ</t>
    </rPh>
    <rPh sb="9" eb="10">
      <t>ジョウ</t>
    </rPh>
    <rPh sb="10" eb="12">
      <t>カンケイ</t>
    </rPh>
    <phoneticPr fontId="2"/>
  </si>
  <si>
    <t>事業者名</t>
    <phoneticPr fontId="2"/>
  </si>
  <si>
    <t>電子申請</t>
    <rPh sb="0" eb="4">
      <t>デンシシンセイ</t>
    </rPh>
    <phoneticPr fontId="2"/>
  </si>
  <si>
    <t>＜いばらき電子申請・届出サービス【東海村】＞</t>
    <phoneticPr fontId="2"/>
  </si>
  <si>
    <t>木</t>
    <rPh sb="0" eb="1">
      <t>モク</t>
    </rPh>
    <phoneticPr fontId="2"/>
  </si>
  <si>
    <t>金</t>
    <rPh sb="0" eb="1">
      <t>キン</t>
    </rPh>
    <phoneticPr fontId="2"/>
  </si>
  <si>
    <t>土</t>
    <rPh sb="0" eb="1">
      <t>ド</t>
    </rPh>
    <phoneticPr fontId="2"/>
  </si>
  <si>
    <t>散歩</t>
    <rPh sb="0" eb="2">
      <t>サンポ</t>
    </rPh>
    <phoneticPr fontId="2"/>
  </si>
  <si>
    <t>東海村障害者等移動支援事業　請求関係書類提出先</t>
    <phoneticPr fontId="2"/>
  </si>
  <si>
    <t>東海村障害者等移動支援事業　事業所情報入力シート</t>
    <phoneticPr fontId="2"/>
  </si>
  <si>
    <t>請求年月</t>
    <phoneticPr fontId="2"/>
  </si>
  <si>
    <t>派遣
人数</t>
    <phoneticPr fontId="2"/>
  </si>
  <si>
    <t>東海村障害者等移動支援事業利用実績記録表</t>
  </si>
  <si>
    <t>東海村障害者等移動支援事業利用実績記録表</t>
    <rPh sb="0" eb="3">
      <t>トウカイムラ</t>
    </rPh>
    <rPh sb="3" eb="6">
      <t>ショウガイシャ</t>
    </rPh>
    <rPh sb="6" eb="7">
      <t>トウ</t>
    </rPh>
    <rPh sb="7" eb="13">
      <t>イドウシエンジギョウ</t>
    </rPh>
    <rPh sb="13" eb="17">
      <t>リヨウジッセキ</t>
    </rPh>
    <rPh sb="17" eb="19">
      <t>キロク</t>
    </rPh>
    <phoneticPr fontId="2"/>
  </si>
  <si>
    <t>　下記について、サービス提供時に用いた実績記録表の内容と相違ありません。</t>
    <phoneticPr fontId="2"/>
  </si>
  <si>
    <t>https://apply.e-tumo.jp/vill-tokai-ibaraki-u/offer/offerList_initDisplay.action</t>
  </si>
  <si>
    <t>有効期間を記載するなど
メモとしてご活用ください</t>
    <rPh sb="0" eb="4">
      <t>ユウコウキカン</t>
    </rPh>
    <rPh sb="5" eb="7">
      <t>キサイ</t>
    </rPh>
    <rPh sb="18" eb="20">
      <t>カツヨウ</t>
    </rPh>
    <phoneticPr fontId="2"/>
  </si>
  <si>
    <r>
      <t>提出締切は</t>
    </r>
    <r>
      <rPr>
        <b/>
        <sz val="14"/>
        <color rgb="FFFF0000"/>
        <rFont val="HGPｺﾞｼｯｸM"/>
        <family val="3"/>
        <charset val="128"/>
      </rPr>
      <t>提供月の翌月15日（必着）</t>
    </r>
    <r>
      <rPr>
        <sz val="14"/>
        <color theme="1"/>
        <rFont val="HGPｺﾞｼｯｸM"/>
        <family val="3"/>
        <charset val="128"/>
      </rPr>
      <t>となります。</t>
    </r>
    <rPh sb="0" eb="4">
      <t>テイシュツシメキリ</t>
    </rPh>
    <rPh sb="5" eb="8">
      <t>テイキョウツキ</t>
    </rPh>
    <rPh sb="9" eb="11">
      <t>ヨクゲツ</t>
    </rPh>
    <rPh sb="13" eb="14">
      <t>ニチ</t>
    </rPh>
    <rPh sb="15" eb="17">
      <t>ヒッチャク</t>
    </rPh>
    <phoneticPr fontId="2"/>
  </si>
  <si>
    <r>
      <t>提出する請求関係ファイルのファイル名は下記のとおりとしてください。
ファイル名「</t>
    </r>
    <r>
      <rPr>
        <b/>
        <sz val="14"/>
        <color theme="1"/>
        <rFont val="HGPｺﾞｼｯｸM"/>
        <family val="3"/>
        <charset val="128"/>
      </rPr>
      <t>東海村移動支援事業請求関係ファイル提供年月_請求月.xlsx</t>
    </r>
    <r>
      <rPr>
        <sz val="14"/>
        <color theme="1"/>
        <rFont val="HGPｺﾞｼｯｸM"/>
        <family val="3"/>
        <charset val="128"/>
      </rPr>
      <t>」
（例）提供年月：令和７年４月，請求月：5月
→「東海村移動支援事業請求関係ファイル202504_05.ｘｌｓｘ」
※半角数字で入力してください。提供年月と請求月の間はアンダーバー（_)が入ります。</t>
    </r>
    <rPh sb="0" eb="2">
      <t>テイシュツ</t>
    </rPh>
    <rPh sb="4" eb="8">
      <t>セイキュウカンケイ</t>
    </rPh>
    <rPh sb="17" eb="18">
      <t>メイ</t>
    </rPh>
    <rPh sb="19" eb="21">
      <t>カキ</t>
    </rPh>
    <rPh sb="38" eb="39">
      <t>メイ</t>
    </rPh>
    <rPh sb="40" eb="43">
      <t>トウカイムラ</t>
    </rPh>
    <rPh sb="43" eb="47">
      <t>イドウシエン</t>
    </rPh>
    <rPh sb="47" eb="49">
      <t>ジギョウ</t>
    </rPh>
    <rPh sb="49" eb="53">
      <t>セイキュウカンケイ</t>
    </rPh>
    <rPh sb="57" eb="61">
      <t>テイキョウネンゲツ</t>
    </rPh>
    <rPh sb="62" eb="65">
      <t>セイキュウツキ</t>
    </rPh>
    <rPh sb="74" eb="75">
      <t>レイ</t>
    </rPh>
    <rPh sb="76" eb="80">
      <t>テイキョウネンゲツ</t>
    </rPh>
    <rPh sb="81" eb="83">
      <t>レイワ</t>
    </rPh>
    <rPh sb="84" eb="85">
      <t>ネン</t>
    </rPh>
    <rPh sb="86" eb="87">
      <t>ガツ</t>
    </rPh>
    <rPh sb="88" eb="91">
      <t>セイキュウツキ</t>
    </rPh>
    <rPh sb="93" eb="94">
      <t>ガツ</t>
    </rPh>
    <rPh sb="97" eb="100">
      <t>トウカイムラ</t>
    </rPh>
    <rPh sb="100" eb="104">
      <t>イドウシエン</t>
    </rPh>
    <rPh sb="104" eb="106">
      <t>ジギョウ</t>
    </rPh>
    <rPh sb="106" eb="110">
      <t>セイキュウカンケイ</t>
    </rPh>
    <rPh sb="131" eb="135">
      <t>ハンカクスウジ</t>
    </rPh>
    <rPh sb="136" eb="138">
      <t>ニュウリョク</t>
    </rPh>
    <rPh sb="145" eb="149">
      <t>テイキョウネンガツ</t>
    </rPh>
    <rPh sb="150" eb="153">
      <t>セイキュウツキ</t>
    </rPh>
    <rPh sb="154" eb="155">
      <t>アイダ</t>
    </rPh>
    <rPh sb="166" eb="167">
      <t>ハイ</t>
    </rPh>
    <phoneticPr fontId="2"/>
  </si>
  <si>
    <t>郵便番号
※〇〇〇－〇〇〇〇</t>
    <phoneticPr fontId="2"/>
  </si>
  <si>
    <t>ここで入力した事業所情報が，「請求書」「明細書」に自動反映されます。</t>
    <rPh sb="3" eb="5">
      <t>ニュウリョク</t>
    </rPh>
    <rPh sb="7" eb="12">
      <t>ジギョウショジョウホウ</t>
    </rPh>
    <rPh sb="15" eb="18">
      <t>セイキュウショ</t>
    </rPh>
    <rPh sb="20" eb="23">
      <t>メイサイショ</t>
    </rPh>
    <rPh sb="25" eb="29">
      <t>ジドウハンエイ</t>
    </rPh>
    <phoneticPr fontId="2"/>
  </si>
  <si>
    <r>
      <t xml:space="preserve">代表者職名
</t>
    </r>
    <r>
      <rPr>
        <b/>
        <sz val="8"/>
        <color theme="1"/>
        <rFont val="HGPｺﾞｼｯｸM"/>
        <family val="3"/>
        <charset val="128"/>
      </rPr>
      <t>※事業所の代表者職名ではなく法人の代表者職名です。</t>
    </r>
    <rPh sb="0" eb="5">
      <t>ダイヒョウシャショクメイ</t>
    </rPh>
    <rPh sb="7" eb="10">
      <t>ジギョウショ</t>
    </rPh>
    <rPh sb="11" eb="14">
      <t>ダイヒョウシャ</t>
    </rPh>
    <rPh sb="14" eb="15">
      <t>ショク</t>
    </rPh>
    <rPh sb="15" eb="16">
      <t>メイ</t>
    </rPh>
    <rPh sb="20" eb="22">
      <t>ホウジン</t>
    </rPh>
    <rPh sb="23" eb="25">
      <t>ダイヒョウ</t>
    </rPh>
    <rPh sb="25" eb="26">
      <t>シャ</t>
    </rPh>
    <rPh sb="26" eb="27">
      <t>ショク</t>
    </rPh>
    <rPh sb="27" eb="28">
      <t>メイ</t>
    </rPh>
    <phoneticPr fontId="2"/>
  </si>
  <si>
    <t xml:space="preserve">
東海村請求関係ファイル（Excel）データ提出
※東海村移動支援事業実績記録表の原本は事業所で10年間保管してください。
</t>
    <rPh sb="1" eb="4">
      <t>トウカイムラ</t>
    </rPh>
    <rPh sb="4" eb="8">
      <t>セイキュウカンケイ</t>
    </rPh>
    <rPh sb="22" eb="24">
      <t>テイシュツ</t>
    </rPh>
    <rPh sb="27" eb="30">
      <t>トウカイムラ</t>
    </rPh>
    <rPh sb="30" eb="36">
      <t>イドウシエンジギョウ</t>
    </rPh>
    <rPh sb="36" eb="38">
      <t>ジッセキ</t>
    </rPh>
    <rPh sb="38" eb="40">
      <t>キロク</t>
    </rPh>
    <rPh sb="42" eb="44">
      <t>ゲンポン</t>
    </rPh>
    <rPh sb="45" eb="48">
      <t>ジギョウショ</t>
    </rPh>
    <rPh sb="51" eb="53">
      <t>ネンカン</t>
    </rPh>
    <rPh sb="53" eb="55">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</si>
</sst>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h:mm;;"/>
    <numFmt numFmtId="178" formatCode="e"/>
    <numFmt numFmtId="179" formatCode="#,###"/>
    <numFmt numFmtId="180" formatCode="0.0_);[Red]\(0.0\)"/>
    <numFmt numFmtId="181" formatCode="0.0_ "/>
    <numFmt numFmtId="182" formatCode="[h]:mm"/>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HGPｺﾞｼｯｸM"/>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明朝"/>
      <family val="1"/>
      <charset val="128"/>
    </font>
    <font>
      <sz val="8"/>
      <name val="ＭＳ 明朝"/>
      <family val="1"/>
      <charset val="128"/>
    </font>
    <font>
      <b/>
      <sz val="11"/>
      <name val="ＭＳ 明朝"/>
      <family val="1"/>
      <charset val="128"/>
    </font>
    <font>
      <sz val="6"/>
      <name val="ＭＳ 明朝"/>
      <family val="1"/>
      <charset val="128"/>
    </font>
    <font>
      <sz val="11"/>
      <color theme="1"/>
      <name val="游ゴシック"/>
      <family val="3"/>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b/>
      <sz val="14"/>
      <name val="ＭＳ 明朝"/>
      <family val="1"/>
      <charset val="128"/>
    </font>
    <font>
      <sz val="12"/>
      <color theme="1"/>
      <name val="ＭＳ 明朝"/>
      <family val="1"/>
      <charset val="128"/>
    </font>
    <font>
      <sz val="9"/>
      <name val="ＭＳ 明朝"/>
      <family val="1"/>
      <charset val="128"/>
    </font>
    <font>
      <b/>
      <sz val="9"/>
      <name val="ＭＳ 明朝"/>
      <family val="1"/>
      <charset val="128"/>
    </font>
    <font>
      <b/>
      <sz val="18"/>
      <color theme="1"/>
      <name val="ＭＳ 明朝"/>
      <family val="1"/>
      <charset val="128"/>
    </font>
    <font>
      <sz val="12"/>
      <color theme="1"/>
      <name val="HGPｺﾞｼｯｸM"/>
      <family val="3"/>
      <charset val="128"/>
    </font>
    <font>
      <sz val="14"/>
      <color theme="1"/>
      <name val="HGPｺﾞｼｯｸM"/>
      <family val="3"/>
      <charset val="128"/>
    </font>
    <font>
      <b/>
      <sz val="14"/>
      <color theme="1"/>
      <name val="HGPｺﾞｼｯｸM"/>
      <family val="3"/>
      <charset val="128"/>
    </font>
    <font>
      <b/>
      <sz val="11"/>
      <color theme="1"/>
      <name val="HGPｺﾞｼｯｸM"/>
      <family val="3"/>
      <charset val="128"/>
    </font>
    <font>
      <b/>
      <sz val="9"/>
      <color indexed="81"/>
      <name val="MS P ゴシック"/>
      <family val="3"/>
      <charset val="128"/>
    </font>
    <font>
      <sz val="14"/>
      <color theme="1"/>
      <name val="ＭＳ 明朝"/>
      <family val="1"/>
      <charset val="128"/>
    </font>
    <font>
      <b/>
      <u val="double"/>
      <sz val="11"/>
      <color theme="1"/>
      <name val="HGPｺﾞｼｯｸM"/>
      <family val="3"/>
      <charset val="128"/>
    </font>
    <font>
      <b/>
      <sz val="12"/>
      <color theme="1"/>
      <name val="HGPｺﾞｼｯｸM"/>
      <family val="3"/>
      <charset val="128"/>
    </font>
    <font>
      <b/>
      <sz val="16"/>
      <color theme="1"/>
      <name val="HGPｺﾞｼｯｸM"/>
      <family val="3"/>
      <charset val="128"/>
    </font>
    <font>
      <b/>
      <sz val="10"/>
      <color theme="1"/>
      <name val="HGPｺﾞｼｯｸM"/>
      <family val="3"/>
      <charset val="128"/>
    </font>
    <font>
      <b/>
      <sz val="12"/>
      <color theme="1"/>
      <name val="ＭＳ 明朝"/>
      <family val="1"/>
      <charset val="128"/>
    </font>
    <font>
      <b/>
      <sz val="12"/>
      <color indexed="8"/>
      <name val="ＭＳ 明朝"/>
      <family val="1"/>
      <charset val="128"/>
    </font>
    <font>
      <b/>
      <sz val="14"/>
      <color theme="1"/>
      <name val="ＭＳ 明朝"/>
      <family val="1"/>
      <charset val="128"/>
    </font>
    <font>
      <b/>
      <sz val="14"/>
      <color indexed="8"/>
      <name val="ＭＳ 明朝"/>
      <family val="1"/>
      <charset val="128"/>
    </font>
    <font>
      <u/>
      <sz val="11"/>
      <color theme="10"/>
      <name val="游ゴシック"/>
      <family val="2"/>
      <charset val="128"/>
      <scheme val="minor"/>
    </font>
    <font>
      <b/>
      <sz val="11"/>
      <name val="HGPｺﾞｼｯｸM"/>
      <family val="3"/>
      <charset val="128"/>
    </font>
    <font>
      <b/>
      <sz val="11"/>
      <name val="BIZ UDPゴシック"/>
      <family val="3"/>
      <charset val="128"/>
    </font>
    <font>
      <b/>
      <sz val="20"/>
      <color theme="1"/>
      <name val="HGPｺﾞｼｯｸM"/>
      <family val="3"/>
      <charset val="128"/>
    </font>
    <font>
      <u/>
      <sz val="14"/>
      <color theme="10"/>
      <name val="HGPｺﾞｼｯｸM"/>
      <family val="3"/>
      <charset val="128"/>
    </font>
    <font>
      <b/>
      <sz val="14"/>
      <color rgb="FFFF0000"/>
      <name val="HGPｺﾞｼｯｸM"/>
      <family val="3"/>
      <charset val="128"/>
    </font>
    <font>
      <sz val="14"/>
      <color rgb="FF000000"/>
      <name val="HGPｺﾞｼｯｸM"/>
      <family val="3"/>
      <charset val="128"/>
    </font>
    <font>
      <b/>
      <sz val="12"/>
      <color rgb="FFFF0000"/>
      <name val="HGPｺﾞｼｯｸM"/>
      <family val="3"/>
      <charset val="128"/>
    </font>
    <font>
      <b/>
      <sz val="8"/>
      <color theme="1"/>
      <name val="HGPｺﾞｼｯｸM"/>
      <family val="3"/>
      <charset val="128"/>
    </font>
    <font>
      <b/>
      <sz val="18"/>
      <color theme="1"/>
      <name val="ＭＳ Ｐ明朝"/>
      <family val="1"/>
      <charset val="128"/>
    </font>
    <font>
      <sz val="14"/>
      <color theme="1"/>
      <name val="ＭＳ Ｐ明朝"/>
      <family val="1"/>
      <charset val="128"/>
    </font>
    <font>
      <sz val="11"/>
      <name val="游ゴシック"/>
      <family val="2"/>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dotted">
        <color indexed="64"/>
      </top>
      <bottom/>
      <diagonal/>
    </border>
    <border>
      <left/>
      <right/>
      <top style="dotted">
        <color indexed="64"/>
      </top>
      <bottom style="dotted">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ck">
        <color indexed="64"/>
      </bottom>
      <diagonal/>
    </border>
    <border>
      <left/>
      <right/>
      <top style="thick">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36" fillId="0" borderId="0" applyNumberFormat="0" applyFill="0" applyBorder="0" applyAlignment="0" applyProtection="0">
      <alignment vertical="center"/>
    </xf>
  </cellStyleXfs>
  <cellXfs count="566">
    <xf numFmtId="0" fontId="0" fillId="0" borderId="0" xfId="0">
      <alignment vertical="center"/>
    </xf>
    <xf numFmtId="0" fontId="0" fillId="0" borderId="1" xfId="0" applyBorder="1">
      <alignment vertical="center"/>
    </xf>
    <xf numFmtId="38" fontId="0" fillId="0" borderId="1" xfId="1" applyFont="1" applyBorder="1">
      <alignment vertical="center"/>
    </xf>
    <xf numFmtId="0" fontId="22" fillId="0" borderId="1" xfId="0" applyFont="1" applyBorder="1" applyAlignment="1">
      <alignment horizontal="center"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51" xfId="0" applyBorder="1">
      <alignment vertical="center"/>
    </xf>
    <xf numFmtId="0" fontId="0" fillId="0" borderId="1" xfId="0" applyNumberFormat="1" applyBorder="1" applyAlignment="1">
      <alignment horizontal="center" vertical="center"/>
    </xf>
    <xf numFmtId="38" fontId="0" fillId="0" borderId="1" xfId="1" applyFont="1" applyBorder="1" applyAlignment="1">
      <alignment horizontal="center" vertical="center"/>
    </xf>
    <xf numFmtId="0" fontId="0" fillId="0" borderId="0" xfId="0" applyNumberFormat="1" applyAlignment="1">
      <alignment horizontal="center" vertical="center"/>
    </xf>
    <xf numFmtId="21" fontId="0" fillId="0" borderId="1" xfId="0" applyNumberFormat="1" applyBorder="1" applyAlignment="1">
      <alignment horizontal="center" vertical="center"/>
    </xf>
    <xf numFmtId="0" fontId="0" fillId="0" borderId="0" xfId="0" applyAlignment="1">
      <alignment horizontal="center" vertical="center"/>
    </xf>
    <xf numFmtId="0" fontId="23" fillId="0" borderId="0" xfId="0" applyFont="1">
      <alignment vertical="center"/>
    </xf>
    <xf numFmtId="0" fontId="22" fillId="0" borderId="1" xfId="0" applyFont="1" applyBorder="1">
      <alignment vertical="center"/>
    </xf>
    <xf numFmtId="0" fontId="0" fillId="0" borderId="62" xfId="0" applyFill="1" applyBorder="1">
      <alignment vertical="center"/>
    </xf>
    <xf numFmtId="0" fontId="0" fillId="0" borderId="1" xfId="0" applyFill="1" applyBorder="1">
      <alignment vertical="center"/>
    </xf>
    <xf numFmtId="0" fontId="3" fillId="0" borderId="0" xfId="0" applyFont="1" applyProtection="1">
      <alignment vertical="center"/>
      <protection locked="0"/>
    </xf>
    <xf numFmtId="0" fontId="18"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8" fillId="0" borderId="0" xfId="0" applyFont="1" applyProtection="1">
      <alignment vertical="center"/>
    </xf>
    <xf numFmtId="0" fontId="3" fillId="0" borderId="0" xfId="0" applyFont="1" applyProtection="1">
      <alignment vertical="center"/>
    </xf>
    <xf numFmtId="0" fontId="21"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Protection="1">
      <alignment vertical="center"/>
    </xf>
    <xf numFmtId="0" fontId="25" fillId="0" borderId="8" xfId="0" applyFont="1" applyBorder="1" applyAlignment="1" applyProtection="1">
      <alignment horizontal="center" vertical="center"/>
      <protection locked="0"/>
    </xf>
    <xf numFmtId="0" fontId="18" fillId="0" borderId="0" xfId="0" applyFont="1" applyAlignment="1" applyProtection="1">
      <alignment horizontal="center" vertical="center"/>
    </xf>
    <xf numFmtId="0" fontId="4" fillId="0" borderId="48" xfId="0" applyFont="1" applyFill="1" applyBorder="1" applyAlignment="1" applyProtection="1">
      <alignment vertical="center"/>
    </xf>
    <xf numFmtId="0" fontId="4" fillId="0" borderId="0" xfId="0" applyFont="1" applyAlignment="1" applyProtection="1">
      <alignment horizontal="center" vertical="center"/>
    </xf>
    <xf numFmtId="0" fontId="23" fillId="0" borderId="0" xfId="0" applyFont="1" applyAlignment="1" applyProtection="1">
      <alignment horizontal="center" vertical="center"/>
    </xf>
    <xf numFmtId="0" fontId="25" fillId="0" borderId="8"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9"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0" fillId="0" borderId="0" xfId="0" applyFont="1" applyProtection="1">
      <alignment vertical="center"/>
      <protection locked="0"/>
    </xf>
    <xf numFmtId="176" fontId="5" fillId="0" borderId="18" xfId="0" applyNumberFormat="1" applyFont="1" applyBorder="1" applyAlignment="1" applyProtection="1">
      <alignment horizontal="center" vertical="center"/>
      <protection locked="0"/>
    </xf>
    <xf numFmtId="0" fontId="0" fillId="0" borderId="0" xfId="0" applyBorder="1" applyProtection="1">
      <alignment vertical="center"/>
      <protection locked="0"/>
    </xf>
    <xf numFmtId="0" fontId="10" fillId="0" borderId="0" xfId="0" applyFont="1" applyBorder="1" applyProtection="1">
      <alignment vertical="center"/>
      <protection locked="0"/>
    </xf>
    <xf numFmtId="0" fontId="10" fillId="0" borderId="0" xfId="0" applyFont="1" applyAlignment="1" applyProtection="1">
      <alignment vertical="center" shrinkToFit="1"/>
      <protection locked="0"/>
    </xf>
    <xf numFmtId="0" fontId="5" fillId="0" borderId="0" xfId="0" applyFont="1" applyAlignment="1" applyProtection="1"/>
    <xf numFmtId="0" fontId="0" fillId="0" borderId="0" xfId="0" applyProtection="1">
      <alignment vertical="center"/>
    </xf>
    <xf numFmtId="0" fontId="5" fillId="0" borderId="0" xfId="0" applyFont="1" applyAlignment="1" applyProtection="1">
      <alignment horizontal="center" vertical="center"/>
    </xf>
    <xf numFmtId="58" fontId="5" fillId="0" borderId="0" xfId="0" applyNumberFormat="1" applyFont="1" applyAlignment="1" applyProtection="1"/>
    <xf numFmtId="0" fontId="7" fillId="0" borderId="0" xfId="0" applyFont="1" applyAlignment="1" applyProtection="1">
      <alignment horizontal="right"/>
    </xf>
    <xf numFmtId="0" fontId="5" fillId="0" borderId="0" xfId="0" applyFont="1" applyAlignment="1" applyProtection="1">
      <alignment horizontal="center"/>
    </xf>
    <xf numFmtId="0" fontId="9" fillId="0" borderId="0" xfId="0" applyFont="1" applyProtection="1">
      <alignment vertical="center"/>
    </xf>
    <xf numFmtId="0" fontId="5" fillId="0" borderId="0" xfId="0" applyFont="1" applyProtection="1">
      <alignment vertical="center"/>
    </xf>
    <xf numFmtId="0" fontId="8" fillId="0" borderId="0" xfId="0" applyFont="1" applyProtection="1">
      <alignment vertical="center"/>
    </xf>
    <xf numFmtId="0" fontId="9" fillId="0" borderId="0" xfId="0" applyFont="1" applyAlignment="1" applyProtection="1">
      <alignment horizontal="left" vertical="center"/>
    </xf>
    <xf numFmtId="0" fontId="5" fillId="0" borderId="0" xfId="0" applyFont="1" applyAlignment="1" applyProtection="1">
      <alignment vertical="center" wrapText="1"/>
    </xf>
    <xf numFmtId="178"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xf numFmtId="0" fontId="5" fillId="0" borderId="0" xfId="0" applyFont="1" applyAlignment="1" applyProtection="1">
      <alignment vertical="center" textRotation="255"/>
    </xf>
    <xf numFmtId="9" fontId="5" fillId="0" borderId="0" xfId="0" applyNumberFormat="1" applyFont="1" applyAlignment="1" applyProtection="1">
      <alignment horizontal="left" vertical="center"/>
    </xf>
    <xf numFmtId="0" fontId="5" fillId="0" borderId="0" xfId="0" applyFont="1" applyAlignment="1" applyProtection="1">
      <alignment horizontal="right" vertical="center"/>
    </xf>
    <xf numFmtId="0" fontId="9" fillId="0" borderId="0"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left" vertical="center"/>
    </xf>
    <xf numFmtId="0" fontId="5" fillId="0" borderId="0" xfId="0" applyFont="1" applyAlignment="1" applyProtection="1">
      <alignment horizontal="centerContinuous" vertical="center"/>
    </xf>
    <xf numFmtId="0" fontId="5" fillId="0" borderId="0" xfId="0" applyFont="1" applyAlignment="1" applyProtection="1">
      <alignment horizontal="centerContinuous"/>
    </xf>
    <xf numFmtId="0" fontId="5" fillId="0" borderId="23" xfId="0" applyFont="1" applyBorder="1" applyAlignment="1" applyProtection="1"/>
    <xf numFmtId="0" fontId="5" fillId="0" borderId="0" xfId="0" applyFont="1" applyAlignment="1" applyProtection="1">
      <alignment horizontal="left"/>
    </xf>
    <xf numFmtId="0" fontId="10" fillId="0" borderId="0" xfId="0" applyFont="1" applyAlignment="1" applyProtection="1">
      <alignment horizontal="center" vertical="center"/>
    </xf>
    <xf numFmtId="0" fontId="12" fillId="0" borderId="0" xfId="0" applyFont="1" applyProtection="1">
      <alignment vertical="center"/>
    </xf>
    <xf numFmtId="0" fontId="14" fillId="3" borderId="0" xfId="2" applyFont="1" applyFill="1" applyAlignment="1" applyProtection="1">
      <alignment vertical="center" shrinkToFit="1"/>
      <protection locked="0"/>
    </xf>
    <xf numFmtId="0" fontId="14" fillId="3" borderId="0" xfId="2" applyFont="1" applyFill="1" applyAlignment="1" applyProtection="1">
      <alignment horizontal="center" vertical="center" shrinkToFit="1"/>
      <protection locked="0"/>
    </xf>
    <xf numFmtId="0" fontId="16" fillId="3" borderId="0" xfId="2" applyFont="1" applyFill="1" applyAlignment="1" applyProtection="1">
      <alignment vertical="center" shrinkToFit="1"/>
      <protection locked="0"/>
    </xf>
    <xf numFmtId="0" fontId="16" fillId="3" borderId="0" xfId="2" applyFont="1" applyFill="1" applyAlignment="1" applyProtection="1">
      <alignment horizontal="center" vertical="center" shrinkToFit="1"/>
      <protection locked="0"/>
    </xf>
    <xf numFmtId="0" fontId="18" fillId="3" borderId="0" xfId="2" applyFont="1" applyFill="1" applyAlignment="1" applyProtection="1">
      <alignment vertical="center" shrinkToFit="1"/>
      <protection locked="0"/>
    </xf>
    <xf numFmtId="0" fontId="18" fillId="3" borderId="23" xfId="2" applyFont="1" applyFill="1" applyBorder="1" applyAlignment="1" applyProtection="1">
      <alignment vertical="center" shrinkToFit="1"/>
      <protection locked="0"/>
    </xf>
    <xf numFmtId="0" fontId="16" fillId="3" borderId="1" xfId="2" applyFont="1" applyFill="1" applyBorder="1" applyAlignment="1" applyProtection="1">
      <alignment horizontal="center" vertical="center" shrinkToFit="1"/>
      <protection locked="0"/>
    </xf>
    <xf numFmtId="0" fontId="16" fillId="3" borderId="1" xfId="2" applyFont="1" applyFill="1" applyBorder="1" applyAlignment="1" applyProtection="1">
      <alignment horizontal="center" vertical="center" shrinkToFit="1"/>
    </xf>
    <xf numFmtId="0" fontId="16" fillId="3" borderId="0" xfId="2" applyFont="1" applyFill="1" applyAlignment="1" applyProtection="1">
      <alignment vertical="center" shrinkToFit="1"/>
    </xf>
    <xf numFmtId="0" fontId="4" fillId="0" borderId="0" xfId="0" applyFont="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9" fillId="2" borderId="6" xfId="0" applyFont="1" applyFill="1" applyBorder="1" applyAlignment="1" applyProtection="1">
      <alignment horizontal="center" vertical="center"/>
    </xf>
    <xf numFmtId="0" fontId="22" fillId="0" borderId="11" xfId="0" applyFont="1" applyBorder="1" applyAlignment="1" applyProtection="1">
      <alignment horizontal="center" vertical="center"/>
      <protection locked="0"/>
    </xf>
    <xf numFmtId="0" fontId="22" fillId="0" borderId="58" xfId="0" applyFont="1" applyBorder="1" applyAlignment="1" applyProtection="1">
      <alignment horizontal="center" vertical="center"/>
      <protection locked="0"/>
    </xf>
    <xf numFmtId="0" fontId="14" fillId="3" borderId="0" xfId="2" applyFont="1" applyFill="1" applyAlignment="1" applyProtection="1">
      <alignment vertical="center" shrinkToFit="1"/>
    </xf>
    <xf numFmtId="0" fontId="15" fillId="3" borderId="0" xfId="2" applyFont="1" applyFill="1" applyAlignment="1" applyProtection="1">
      <alignment horizontal="right" vertical="center"/>
    </xf>
    <xf numFmtId="0" fontId="18" fillId="3" borderId="0" xfId="2" applyFont="1" applyFill="1" applyAlignment="1" applyProtection="1">
      <alignment vertical="center" shrinkToFit="1"/>
    </xf>
    <xf numFmtId="0" fontId="18" fillId="3" borderId="23" xfId="2" applyFont="1" applyFill="1" applyBorder="1" applyAlignment="1" applyProtection="1">
      <alignment vertical="center" shrinkToFit="1"/>
    </xf>
    <xf numFmtId="0" fontId="21" fillId="3" borderId="0" xfId="0" applyFont="1" applyFill="1" applyBorder="1" applyAlignment="1" applyProtection="1">
      <alignment vertical="center"/>
    </xf>
    <xf numFmtId="0" fontId="3" fillId="3" borderId="0" xfId="0" applyFont="1" applyFill="1" applyProtection="1">
      <alignment vertical="center"/>
    </xf>
    <xf numFmtId="0" fontId="18" fillId="3" borderId="0" xfId="0" applyFont="1" applyFill="1" applyProtection="1">
      <alignment vertical="center"/>
    </xf>
    <xf numFmtId="0" fontId="21" fillId="3" borderId="0" xfId="0" applyFont="1" applyFill="1" applyProtection="1">
      <alignment vertical="center"/>
    </xf>
    <xf numFmtId="0" fontId="21" fillId="3" borderId="0"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21" fillId="0" borderId="0" xfId="0" applyFont="1" applyBorder="1" applyAlignment="1" applyProtection="1">
      <alignment horizontal="left" vertical="center"/>
    </xf>
    <xf numFmtId="0" fontId="18" fillId="0" borderId="55" xfId="0" applyFont="1" applyBorder="1" applyAlignment="1" applyProtection="1">
      <alignment horizontal="center" vertical="center"/>
    </xf>
    <xf numFmtId="0" fontId="18" fillId="3" borderId="55" xfId="0" applyFont="1" applyFill="1" applyBorder="1" applyAlignment="1" applyProtection="1">
      <alignment horizontal="center" vertical="center"/>
    </xf>
    <xf numFmtId="0" fontId="27" fillId="0" borderId="55" xfId="0" applyFont="1" applyBorder="1" applyAlignment="1" applyProtection="1">
      <alignment horizontal="center" vertical="center"/>
    </xf>
    <xf numFmtId="0" fontId="27" fillId="3" borderId="55" xfId="0" applyFont="1" applyFill="1" applyBorder="1" applyAlignment="1" applyProtection="1">
      <alignment horizontal="center" vertical="center"/>
    </xf>
    <xf numFmtId="0" fontId="27" fillId="0" borderId="0" xfId="0" applyFont="1" applyBorder="1" applyAlignment="1" applyProtection="1">
      <alignment vertical="center"/>
    </xf>
    <xf numFmtId="0" fontId="27" fillId="3" borderId="0" xfId="0" applyFont="1" applyFill="1" applyBorder="1" applyAlignment="1" applyProtection="1">
      <alignment vertical="center"/>
    </xf>
    <xf numFmtId="0" fontId="18" fillId="0" borderId="54" xfId="0" applyFont="1" applyBorder="1" applyAlignment="1" applyProtection="1">
      <alignment horizontal="center" vertical="center"/>
    </xf>
    <xf numFmtId="0" fontId="18" fillId="3" borderId="54" xfId="0" applyFont="1" applyFill="1" applyBorder="1" applyAlignment="1" applyProtection="1">
      <alignment horizontal="center" vertical="center"/>
    </xf>
    <xf numFmtId="0" fontId="27" fillId="0" borderId="0" xfId="0" applyFont="1" applyProtection="1">
      <alignment vertical="center"/>
    </xf>
    <xf numFmtId="0" fontId="27" fillId="3" borderId="0" xfId="0" applyFont="1" applyFill="1" applyProtection="1">
      <alignment vertical="center"/>
    </xf>
    <xf numFmtId="0" fontId="27" fillId="0" borderId="0" xfId="0" applyFont="1" applyBorder="1" applyAlignment="1" applyProtection="1">
      <alignment vertical="center" shrinkToFit="1"/>
    </xf>
    <xf numFmtId="0" fontId="27" fillId="3" borderId="0" xfId="0" applyFont="1" applyFill="1" applyBorder="1" applyAlignment="1" applyProtection="1">
      <alignment vertical="center" shrinkToFit="1"/>
    </xf>
    <xf numFmtId="0" fontId="27" fillId="0" borderId="66" xfId="0" applyFont="1" applyBorder="1" applyAlignment="1" applyProtection="1">
      <alignment horizontal="right" vertical="center"/>
    </xf>
    <xf numFmtId="0" fontId="27" fillId="3" borderId="66" xfId="0" applyFont="1" applyFill="1" applyBorder="1" applyAlignment="1" applyProtection="1">
      <alignment horizontal="right" vertical="center"/>
    </xf>
    <xf numFmtId="0" fontId="35"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35" fillId="3" borderId="0" xfId="0" applyFont="1" applyFill="1" applyBorder="1" applyAlignment="1" applyProtection="1">
      <alignment horizontal="center" vertical="center"/>
    </xf>
    <xf numFmtId="0" fontId="24" fillId="6" borderId="52" xfId="0" applyFont="1" applyFill="1" applyBorder="1" applyAlignment="1">
      <alignment horizontal="center" vertical="center" wrapText="1"/>
    </xf>
    <xf numFmtId="14" fontId="0" fillId="0" borderId="0" xfId="0" applyNumberFormat="1">
      <alignment vertical="center"/>
    </xf>
    <xf numFmtId="0" fontId="37" fillId="0" borderId="0" xfId="0" applyFont="1" applyProtection="1">
      <alignment vertical="center"/>
      <protection locked="0"/>
    </xf>
    <xf numFmtId="0" fontId="24" fillId="6" borderId="52" xfId="0"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39" fillId="0" borderId="0" xfId="0" applyFont="1">
      <alignment vertical="center"/>
    </xf>
    <xf numFmtId="0" fontId="40" fillId="0" borderId="74" xfId="3" applyFont="1" applyBorder="1" applyAlignment="1">
      <alignment horizontal="left" vertical="top" wrapText="1" readingOrder="1"/>
    </xf>
    <xf numFmtId="0" fontId="23" fillId="0" borderId="0" xfId="0" applyFont="1" applyBorder="1" applyAlignment="1">
      <alignment vertical="top" wrapText="1"/>
    </xf>
    <xf numFmtId="0" fontId="23" fillId="0" borderId="0" xfId="0" applyFont="1" applyAlignment="1">
      <alignment horizontal="center" vertical="center"/>
    </xf>
    <xf numFmtId="0" fontId="42" fillId="0" borderId="75" xfId="0" applyFont="1" applyBorder="1" applyAlignment="1">
      <alignment horizontal="left" vertical="center" wrapText="1" readingOrder="1"/>
    </xf>
    <xf numFmtId="0" fontId="40" fillId="0" borderId="76" xfId="3" applyFont="1" applyBorder="1">
      <alignment vertical="center"/>
    </xf>
    <xf numFmtId="0" fontId="23" fillId="0" borderId="77" xfId="0" applyFont="1" applyBorder="1">
      <alignment vertical="center"/>
    </xf>
    <xf numFmtId="0" fontId="23" fillId="0" borderId="78" xfId="0" applyFont="1" applyBorder="1">
      <alignment vertical="center"/>
    </xf>
    <xf numFmtId="0" fontId="23" fillId="0" borderId="79" xfId="0" applyFont="1" applyBorder="1">
      <alignment vertical="center"/>
    </xf>
    <xf numFmtId="0" fontId="42" fillId="0" borderId="0" xfId="0" applyFont="1" applyAlignment="1">
      <alignment horizontal="left" vertical="center" readingOrder="1"/>
    </xf>
    <xf numFmtId="0" fontId="25"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xf>
    <xf numFmtId="0" fontId="36" fillId="0" borderId="0" xfId="3" applyProtection="1">
      <alignment vertical="center"/>
      <protection locked="0"/>
    </xf>
    <xf numFmtId="0" fontId="16" fillId="0" borderId="0" xfId="0" applyFont="1" applyProtection="1">
      <alignment vertical="center"/>
    </xf>
    <xf numFmtId="0" fontId="14" fillId="0" borderId="0" xfId="0" applyFont="1" applyProtection="1">
      <alignment vertical="center"/>
    </xf>
    <xf numFmtId="0" fontId="14" fillId="0" borderId="0" xfId="0" applyFont="1" applyBorder="1" applyAlignment="1" applyProtection="1">
      <alignment horizontal="center" vertical="center"/>
    </xf>
    <xf numFmtId="0" fontId="45" fillId="0" borderId="0" xfId="0" applyFont="1" applyBorder="1" applyAlignment="1" applyProtection="1">
      <alignment vertical="center"/>
    </xf>
    <xf numFmtId="0" fontId="16" fillId="0" borderId="0" xfId="0" applyFont="1" applyAlignment="1" applyProtection="1">
      <alignment horizontal="center" vertical="center"/>
    </xf>
    <xf numFmtId="0" fontId="14" fillId="0" borderId="0" xfId="0" applyFont="1" applyAlignment="1" applyProtection="1">
      <alignment horizontal="center" vertical="center"/>
    </xf>
    <xf numFmtId="0" fontId="45" fillId="0" borderId="0" xfId="0"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wrapText="1"/>
    </xf>
    <xf numFmtId="0" fontId="14" fillId="0" borderId="1" xfId="0" applyFont="1" applyBorder="1" applyAlignment="1" applyProtection="1">
      <alignment vertical="center"/>
    </xf>
    <xf numFmtId="0" fontId="14" fillId="0" borderId="54" xfId="0" applyFont="1" applyBorder="1" applyAlignment="1" applyProtection="1">
      <alignment vertical="center"/>
    </xf>
    <xf numFmtId="0" fontId="14" fillId="0" borderId="55" xfId="0" applyFont="1" applyBorder="1" applyAlignment="1" applyProtection="1">
      <alignment horizontal="center" vertical="center"/>
    </xf>
    <xf numFmtId="0" fontId="46" fillId="0" borderId="66" xfId="0" applyFont="1" applyBorder="1" applyAlignment="1" applyProtection="1">
      <alignment horizontal="center" vertical="center"/>
    </xf>
    <xf numFmtId="0" fontId="5" fillId="0" borderId="0" xfId="0" applyNumberFormat="1" applyFont="1" applyAlignment="1" applyProtection="1">
      <alignment vertical="center"/>
      <protection locked="0"/>
    </xf>
    <xf numFmtId="0" fontId="38" fillId="2" borderId="6" xfId="3" applyFont="1" applyFill="1" applyBorder="1" applyAlignment="1" applyProtection="1">
      <alignment horizontal="center" vertical="center"/>
      <protection locked="0"/>
    </xf>
    <xf numFmtId="0" fontId="38" fillId="2" borderId="7" xfId="3" applyFont="1" applyFill="1" applyBorder="1" applyAlignment="1" applyProtection="1">
      <alignment horizontal="center" vertical="center"/>
      <protection locked="0"/>
    </xf>
    <xf numFmtId="0" fontId="47" fillId="0" borderId="0" xfId="0" applyFont="1" applyProtection="1">
      <alignment vertical="center"/>
      <protection locked="0"/>
    </xf>
    <xf numFmtId="0" fontId="22" fillId="5" borderId="11" xfId="0" applyFont="1" applyFill="1" applyBorder="1" applyAlignment="1" applyProtection="1">
      <alignment horizontal="center" vertical="center"/>
    </xf>
    <xf numFmtId="0" fontId="23" fillId="0" borderId="0" xfId="0" applyFont="1" applyBorder="1" applyAlignment="1">
      <alignment horizontal="left" vertical="top" wrapText="1"/>
    </xf>
    <xf numFmtId="0" fontId="23" fillId="0" borderId="52" xfId="0" applyFont="1" applyBorder="1" applyAlignment="1">
      <alignment horizontal="left" vertical="center" wrapText="1"/>
    </xf>
    <xf numFmtId="0" fontId="23" fillId="0" borderId="52" xfId="0" applyFont="1" applyBorder="1" applyAlignment="1">
      <alignment horizontal="center" vertical="center"/>
    </xf>
    <xf numFmtId="0" fontId="24" fillId="6" borderId="52" xfId="0" applyFont="1" applyFill="1" applyBorder="1" applyAlignment="1">
      <alignment horizontal="center" vertical="center"/>
    </xf>
    <xf numFmtId="0" fontId="30" fillId="0" borderId="0" xfId="0" applyFont="1" applyAlignment="1" applyProtection="1">
      <alignment horizontal="left" vertical="center" wrapText="1" shrinkToFit="1"/>
    </xf>
    <xf numFmtId="0" fontId="30" fillId="0" borderId="0" xfId="0" applyFont="1" applyAlignment="1" applyProtection="1">
      <alignment horizontal="left" vertical="center" shrinkToFit="1"/>
    </xf>
    <xf numFmtId="0" fontId="43" fillId="0" borderId="23" xfId="0" applyFont="1" applyBorder="1" applyAlignment="1" applyProtection="1">
      <alignment horizontal="left" vertical="center" wrapText="1" shrinkToFit="1"/>
    </xf>
    <xf numFmtId="0" fontId="24" fillId="0" borderId="0" xfId="0" applyFont="1" applyAlignment="1" applyProtection="1">
      <alignment horizontal="left" vertical="center"/>
    </xf>
    <xf numFmtId="0" fontId="25" fillId="0" borderId="2"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0" xfId="0" applyFont="1" applyBorder="1" applyAlignment="1" applyProtection="1">
      <alignment horizontal="center" vertical="center"/>
    </xf>
    <xf numFmtId="0" fontId="25" fillId="0" borderId="1" xfId="0" applyFont="1" applyBorder="1" applyAlignment="1" applyProtection="1">
      <alignment horizontal="center" vertical="center"/>
    </xf>
    <xf numFmtId="0" fontId="31" fillId="0" borderId="10" xfId="0" applyFont="1" applyBorder="1" applyAlignment="1" applyProtection="1">
      <alignment horizontal="center" vertical="center" wrapText="1"/>
    </xf>
    <xf numFmtId="0" fontId="25" fillId="0"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5" borderId="1" xfId="0" applyFont="1" applyFill="1" applyBorder="1" applyAlignment="1" applyProtection="1">
      <alignment horizontal="center" vertical="center"/>
    </xf>
    <xf numFmtId="9" fontId="22" fillId="5" borderId="2" xfId="0" applyNumberFormat="1" applyFont="1" applyFill="1" applyBorder="1" applyAlignment="1" applyProtection="1">
      <alignment horizontal="center" vertical="center"/>
    </xf>
    <xf numFmtId="9" fontId="22" fillId="5" borderId="3" xfId="0" applyNumberFormat="1" applyFont="1" applyFill="1" applyBorder="1" applyAlignment="1" applyProtection="1">
      <alignment horizontal="center" vertical="center"/>
    </xf>
    <xf numFmtId="0" fontId="22" fillId="5" borderId="1" xfId="0" applyNumberFormat="1" applyFont="1" applyFill="1" applyBorder="1" applyAlignment="1" applyProtection="1">
      <alignment horizontal="center" vertical="center"/>
    </xf>
    <xf numFmtId="0" fontId="22" fillId="0" borderId="1" xfId="0" applyFont="1" applyFill="1" applyBorder="1" applyAlignment="1" applyProtection="1">
      <alignment horizontal="center" vertical="center"/>
      <protection locked="0"/>
    </xf>
    <xf numFmtId="9" fontId="22" fillId="0" borderId="2" xfId="0" applyNumberFormat="1" applyFont="1" applyFill="1" applyBorder="1" applyAlignment="1" applyProtection="1">
      <alignment horizontal="center" vertical="center"/>
      <protection locked="0"/>
    </xf>
    <xf numFmtId="9" fontId="22" fillId="0" borderId="3" xfId="0" applyNumberFormat="1" applyFont="1" applyFill="1" applyBorder="1" applyAlignment="1" applyProtection="1">
      <alignment horizontal="center" vertical="center"/>
      <protection locked="0"/>
    </xf>
    <xf numFmtId="0" fontId="22" fillId="5" borderId="12" xfId="0" applyNumberFormat="1" applyFont="1" applyFill="1" applyBorder="1" applyAlignment="1" applyProtection="1">
      <alignment horizontal="center" vertical="center"/>
    </xf>
    <xf numFmtId="9" fontId="22" fillId="0" borderId="13" xfId="0" applyNumberFormat="1" applyFont="1" applyFill="1" applyBorder="1" applyAlignment="1" applyProtection="1">
      <alignment horizontal="center" vertical="center"/>
      <protection locked="0"/>
    </xf>
    <xf numFmtId="9" fontId="22" fillId="0" borderId="14" xfId="0" applyNumberFormat="1"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5" fillId="0" borderId="45" xfId="0" applyFont="1" applyBorder="1" applyAlignment="1" applyProtection="1">
      <alignment horizontal="center" vertical="center"/>
    </xf>
    <xf numFmtId="0" fontId="25" fillId="0" borderId="46" xfId="0" applyFont="1" applyBorder="1" applyAlignment="1" applyProtection="1">
      <alignment horizontal="center" vertical="center" wrapText="1"/>
    </xf>
    <xf numFmtId="0" fontId="22" fillId="5" borderId="1" xfId="0" applyFont="1" applyFill="1" applyBorder="1" applyAlignment="1" applyProtection="1">
      <alignment horizontal="center" vertical="center"/>
      <protection locked="0"/>
    </xf>
    <xf numFmtId="0" fontId="22" fillId="5" borderId="46" xfId="0" applyFont="1" applyFill="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17" fillId="0" borderId="0" xfId="0" applyFont="1" applyAlignment="1" applyProtection="1">
      <alignment horizontal="center" vertical="center"/>
    </xf>
    <xf numFmtId="0" fontId="7" fillId="0" borderId="0" xfId="0" applyFont="1" applyAlignment="1" applyProtection="1">
      <alignment horizontal="left" vertical="center" wrapText="1"/>
    </xf>
    <xf numFmtId="0" fontId="19" fillId="1" borderId="1" xfId="0" applyFont="1" applyFill="1" applyBorder="1" applyAlignment="1" applyProtection="1">
      <alignment horizontal="center" vertical="center"/>
    </xf>
    <xf numFmtId="0" fontId="20"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9" fillId="1" borderId="2" xfId="0" applyFont="1" applyFill="1" applyBorder="1" applyAlignment="1" applyProtection="1">
      <alignment horizontal="center" vertical="center" wrapText="1"/>
    </xf>
    <xf numFmtId="0" fontId="19" fillId="1" borderId="8" xfId="0" applyFont="1" applyFill="1" applyBorder="1" applyAlignment="1" applyProtection="1">
      <alignment horizontal="center" vertical="center"/>
    </xf>
    <xf numFmtId="0" fontId="5" fillId="1" borderId="2" xfId="0" applyFont="1" applyFill="1" applyBorder="1" applyAlignment="1" applyProtection="1">
      <alignment horizontal="center" vertical="center"/>
    </xf>
    <xf numFmtId="0" fontId="5" fillId="1" borderId="8" xfId="0" applyFont="1" applyFill="1" applyBorder="1" applyAlignment="1" applyProtection="1">
      <alignment horizontal="center" vertical="center"/>
    </xf>
    <xf numFmtId="0" fontId="5" fillId="1" borderId="3" xfId="0" applyFont="1" applyFill="1" applyBorder="1" applyAlignment="1" applyProtection="1">
      <alignment horizontal="center" vertical="center"/>
    </xf>
    <xf numFmtId="0" fontId="11" fillId="0" borderId="18"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38" fontId="9" fillId="0" borderId="19" xfId="1" applyFont="1" applyFill="1" applyBorder="1" applyAlignment="1" applyProtection="1">
      <alignment horizontal="center" vertical="center"/>
    </xf>
    <xf numFmtId="38" fontId="9" fillId="0" borderId="37" xfId="1" applyFont="1" applyFill="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176" fontId="5" fillId="0" borderId="50" xfId="0" applyNumberFormat="1" applyFont="1" applyBorder="1" applyAlignment="1" applyProtection="1">
      <alignment horizontal="center" vertical="center"/>
    </xf>
    <xf numFmtId="176" fontId="5" fillId="0" borderId="50" xfId="0" applyNumberFormat="1" applyFont="1" applyBorder="1" applyAlignment="1" applyProtection="1">
      <alignment horizontal="left" vertical="center"/>
    </xf>
    <xf numFmtId="0" fontId="5" fillId="0" borderId="50" xfId="0" applyFont="1" applyBorder="1" applyAlignment="1" applyProtection="1">
      <alignment horizontal="left" vertical="center"/>
      <protection locked="0"/>
    </xf>
    <xf numFmtId="0" fontId="5" fillId="0" borderId="50" xfId="0" applyFont="1" applyBorder="1" applyAlignment="1" applyProtection="1">
      <alignment horizontal="left" vertical="center"/>
    </xf>
    <xf numFmtId="0" fontId="5" fillId="0" borderId="8"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176" fontId="5" fillId="0" borderId="49" xfId="0" applyNumberFormat="1" applyFont="1" applyBorder="1" applyAlignment="1" applyProtection="1">
      <alignment horizontal="left" vertical="center"/>
    </xf>
    <xf numFmtId="176" fontId="5" fillId="0" borderId="18" xfId="0" applyNumberFormat="1" applyFont="1" applyBorder="1" applyAlignment="1" applyProtection="1">
      <alignment horizontal="left" vertical="center"/>
    </xf>
    <xf numFmtId="176" fontId="5" fillId="0" borderId="18" xfId="0" applyNumberFormat="1" applyFont="1" applyBorder="1" applyAlignment="1" applyProtection="1">
      <alignment horizontal="center" vertical="center"/>
    </xf>
    <xf numFmtId="0" fontId="11" fillId="0" borderId="63"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5" fillId="1" borderId="15" xfId="0" applyFont="1" applyFill="1" applyBorder="1" applyAlignment="1" applyProtection="1">
      <alignment horizontal="center" vertical="center"/>
    </xf>
    <xf numFmtId="0" fontId="5" fillId="1" borderId="17" xfId="0" applyFont="1" applyFill="1" applyBorder="1" applyAlignment="1" applyProtection="1">
      <alignment horizontal="center" vertical="center"/>
    </xf>
    <xf numFmtId="0" fontId="5" fillId="1" borderId="16" xfId="0" applyFont="1" applyFill="1" applyBorder="1" applyAlignment="1" applyProtection="1">
      <alignment horizontal="center" vertical="center"/>
    </xf>
    <xf numFmtId="38" fontId="18" fillId="3" borderId="8" xfId="1" applyFont="1" applyFill="1" applyBorder="1" applyAlignment="1" applyProtection="1">
      <alignment horizontal="center" vertical="center"/>
    </xf>
    <xf numFmtId="38" fontId="18" fillId="3" borderId="3" xfId="1" applyFont="1" applyFill="1" applyBorder="1" applyAlignment="1" applyProtection="1">
      <alignment horizontal="center" vertical="center"/>
    </xf>
    <xf numFmtId="0" fontId="27" fillId="3" borderId="0" xfId="2" applyFont="1" applyFill="1" applyAlignment="1" applyProtection="1">
      <alignment horizontal="center" vertical="center" shrinkToFit="1"/>
    </xf>
    <xf numFmtId="0" fontId="18" fillId="3" borderId="0" xfId="2" applyFont="1" applyFill="1" applyAlignment="1" applyProtection="1">
      <alignment vertical="center" shrinkToFit="1"/>
    </xf>
    <xf numFmtId="0" fontId="18" fillId="3" borderId="0" xfId="2" applyFont="1" applyFill="1" applyAlignment="1" applyProtection="1">
      <alignment horizontal="center" vertical="center" shrinkToFit="1"/>
    </xf>
    <xf numFmtId="176" fontId="18" fillId="3" borderId="23" xfId="2" applyNumberFormat="1" applyFont="1" applyFill="1" applyBorder="1" applyAlignment="1" applyProtection="1">
      <alignment horizontal="left" vertical="center" shrinkToFit="1"/>
    </xf>
    <xf numFmtId="0" fontId="18" fillId="3" borderId="2" xfId="2" applyFont="1" applyFill="1" applyBorder="1" applyAlignment="1" applyProtection="1">
      <alignment horizontal="center" vertical="center" shrinkToFit="1"/>
    </xf>
    <xf numFmtId="0" fontId="18" fillId="3" borderId="8" xfId="2" applyFont="1" applyFill="1" applyBorder="1" applyAlignment="1" applyProtection="1">
      <alignment horizontal="center" vertical="center" shrinkToFit="1"/>
    </xf>
    <xf numFmtId="0" fontId="18" fillId="3" borderId="3" xfId="2" applyFont="1" applyFill="1" applyBorder="1" applyAlignment="1" applyProtection="1">
      <alignment horizontal="center" vertical="center" shrinkToFit="1"/>
    </xf>
    <xf numFmtId="179" fontId="18" fillId="3" borderId="2" xfId="2" applyNumberFormat="1" applyFont="1" applyFill="1" applyBorder="1" applyAlignment="1" applyProtection="1">
      <alignment horizontal="right" vertical="center" shrinkToFit="1"/>
    </xf>
    <xf numFmtId="179" fontId="18" fillId="3" borderId="8" xfId="2" applyNumberFormat="1" applyFont="1" applyFill="1" applyBorder="1" applyAlignment="1" applyProtection="1">
      <alignment horizontal="right" vertical="center" shrinkToFit="1"/>
    </xf>
    <xf numFmtId="179" fontId="18" fillId="3" borderId="3" xfId="2" applyNumberFormat="1" applyFont="1" applyFill="1" applyBorder="1" applyAlignment="1" applyProtection="1">
      <alignment horizontal="right" vertical="center" shrinkToFit="1"/>
    </xf>
    <xf numFmtId="3" fontId="18" fillId="3" borderId="2" xfId="2" applyNumberFormat="1" applyFont="1" applyFill="1" applyBorder="1" applyAlignment="1" applyProtection="1">
      <alignment horizontal="right" vertical="center" shrinkToFit="1"/>
    </xf>
    <xf numFmtId="3" fontId="18" fillId="3" borderId="8" xfId="2" applyNumberFormat="1" applyFont="1" applyFill="1" applyBorder="1" applyAlignment="1" applyProtection="1">
      <alignment horizontal="right" vertical="center" shrinkToFit="1"/>
    </xf>
    <xf numFmtId="3" fontId="18" fillId="3" borderId="3" xfId="2" applyNumberFormat="1" applyFont="1" applyFill="1" applyBorder="1" applyAlignment="1" applyProtection="1">
      <alignment horizontal="right" vertical="center" shrinkToFit="1"/>
    </xf>
    <xf numFmtId="0" fontId="18" fillId="3" borderId="0" xfId="2" applyFont="1" applyFill="1" applyAlignment="1" applyProtection="1">
      <alignment horizontal="distributed" vertical="center" shrinkToFit="1"/>
    </xf>
    <xf numFmtId="176" fontId="18" fillId="3" borderId="0" xfId="2" applyNumberFormat="1" applyFont="1" applyFill="1" applyAlignment="1" applyProtection="1">
      <alignment horizontal="left" vertical="center" shrinkToFit="1"/>
    </xf>
    <xf numFmtId="0" fontId="18" fillId="3" borderId="23" xfId="2" applyFont="1" applyFill="1" applyBorder="1" applyAlignment="1" applyProtection="1">
      <alignment horizontal="distributed" vertical="center" shrinkToFit="1"/>
    </xf>
    <xf numFmtId="0" fontId="18" fillId="3" borderId="0" xfId="2" applyFont="1" applyFill="1" applyAlignment="1" applyProtection="1">
      <alignment horizontal="left" vertical="center" shrinkToFit="1"/>
    </xf>
    <xf numFmtId="179" fontId="18" fillId="3" borderId="2" xfId="1" applyNumberFormat="1" applyFont="1" applyFill="1" applyBorder="1" applyAlignment="1" applyProtection="1">
      <alignment horizontal="right" vertical="center" shrinkToFit="1"/>
    </xf>
    <xf numFmtId="179" fontId="18" fillId="3" borderId="8" xfId="1" applyNumberFormat="1" applyFont="1" applyFill="1" applyBorder="1" applyAlignment="1" applyProtection="1">
      <alignment horizontal="right" vertical="center" shrinkToFit="1"/>
    </xf>
    <xf numFmtId="56" fontId="18" fillId="0" borderId="1" xfId="2" applyNumberFormat="1" applyFont="1" applyFill="1" applyBorder="1" applyAlignment="1" applyProtection="1">
      <alignment horizontal="center" vertical="center" shrinkToFit="1"/>
      <protection locked="0"/>
    </xf>
    <xf numFmtId="0" fontId="18" fillId="0" borderId="1" xfId="2" applyNumberFormat="1" applyFont="1" applyFill="1" applyBorder="1" applyAlignment="1" applyProtection="1">
      <alignment horizontal="center" vertical="center" shrinkToFit="1"/>
      <protection locked="0"/>
    </xf>
    <xf numFmtId="38" fontId="18" fillId="3" borderId="2" xfId="1" applyFont="1" applyFill="1" applyBorder="1" applyAlignment="1" applyProtection="1">
      <alignment horizontal="right" vertical="center" shrinkToFit="1"/>
    </xf>
    <xf numFmtId="38" fontId="18" fillId="3" borderId="8" xfId="1" applyFont="1" applyFill="1" applyBorder="1" applyAlignment="1" applyProtection="1">
      <alignment horizontal="right" vertical="center" shrinkToFit="1"/>
    </xf>
    <xf numFmtId="0" fontId="18" fillId="3" borderId="2" xfId="2" applyFont="1" applyFill="1" applyBorder="1" applyAlignment="1" applyProtection="1">
      <alignment horizontal="right" vertical="center" shrinkToFit="1"/>
    </xf>
    <xf numFmtId="0" fontId="18" fillId="3" borderId="8" xfId="2" applyFont="1" applyFill="1" applyBorder="1" applyAlignment="1" applyProtection="1">
      <alignment horizontal="right" vertical="center" shrinkToFit="1"/>
    </xf>
    <xf numFmtId="0" fontId="18" fillId="3" borderId="3" xfId="2" applyFont="1" applyFill="1" applyBorder="1" applyAlignment="1" applyProtection="1">
      <alignment horizontal="right" vertical="center" shrinkToFit="1"/>
    </xf>
    <xf numFmtId="180" fontId="14" fillId="0" borderId="61" xfId="0" applyNumberFormat="1" applyFont="1" applyBorder="1" applyAlignment="1" applyProtection="1">
      <alignment horizontal="center" vertical="center"/>
    </xf>
    <xf numFmtId="0" fontId="16" fillId="0" borderId="0" xfId="0" applyFont="1" applyAlignment="1" applyProtection="1">
      <alignment horizontal="center" vertical="center"/>
    </xf>
    <xf numFmtId="0" fontId="14" fillId="0" borderId="0" xfId="0" applyNumberFormat="1" applyFont="1" applyBorder="1" applyAlignment="1" applyProtection="1">
      <alignment horizontal="center" vertical="center"/>
    </xf>
    <xf numFmtId="0" fontId="16" fillId="0" borderId="0" xfId="0" applyFont="1" applyAlignment="1" applyProtection="1">
      <alignment horizontal="left" vertical="center"/>
    </xf>
    <xf numFmtId="0" fontId="46" fillId="0" borderId="67" xfId="0" applyFont="1" applyBorder="1" applyAlignment="1" applyProtection="1">
      <alignment horizontal="center" vertical="center"/>
    </xf>
    <xf numFmtId="0" fontId="46" fillId="0" borderId="68"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4" borderId="42"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176" fontId="16" fillId="0" borderId="5" xfId="0" applyNumberFormat="1"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40" xfId="0" applyFont="1" applyBorder="1" applyAlignment="1" applyProtection="1">
      <alignment horizontal="left" vertical="center"/>
    </xf>
    <xf numFmtId="0" fontId="16" fillId="0" borderId="43" xfId="0" applyFont="1" applyBorder="1" applyAlignment="1" applyProtection="1">
      <alignment horizontal="center" vertical="center"/>
    </xf>
    <xf numFmtId="20" fontId="16" fillId="0" borderId="31" xfId="0" applyNumberFormat="1" applyFont="1" applyBorder="1" applyAlignment="1" applyProtection="1">
      <alignment horizontal="center" vertical="center"/>
    </xf>
    <xf numFmtId="20" fontId="16" fillId="0" borderId="19" xfId="0" applyNumberFormat="1" applyFont="1" applyBorder="1" applyAlignment="1" applyProtection="1">
      <alignment horizontal="center" vertical="center"/>
    </xf>
    <xf numFmtId="20" fontId="16" fillId="0" borderId="32" xfId="0" applyNumberFormat="1" applyFont="1" applyBorder="1" applyAlignment="1" applyProtection="1">
      <alignment horizontal="center" vertical="center"/>
    </xf>
    <xf numFmtId="20" fontId="16" fillId="0" borderId="36" xfId="0" applyNumberFormat="1" applyFont="1" applyBorder="1" applyAlignment="1" applyProtection="1">
      <alignment horizontal="center" vertical="center"/>
    </xf>
    <xf numFmtId="20" fontId="16" fillId="0" borderId="37" xfId="0" applyNumberFormat="1" applyFont="1" applyBorder="1" applyAlignment="1" applyProtection="1">
      <alignment horizontal="center" vertical="center"/>
    </xf>
    <xf numFmtId="20" fontId="16" fillId="0" borderId="38" xfId="0" applyNumberFormat="1" applyFont="1" applyBorder="1" applyAlignment="1" applyProtection="1">
      <alignment horizontal="center" vertical="center"/>
    </xf>
    <xf numFmtId="0" fontId="16" fillId="4" borderId="40" xfId="0" applyFont="1" applyFill="1" applyBorder="1" applyAlignment="1" applyProtection="1">
      <alignment horizontal="center" vertical="center"/>
    </xf>
    <xf numFmtId="0" fontId="16" fillId="4" borderId="43" xfId="0" applyFont="1" applyFill="1" applyBorder="1" applyAlignment="1" applyProtection="1">
      <alignment horizontal="center" vertical="center"/>
    </xf>
    <xf numFmtId="20" fontId="16" fillId="4" borderId="31" xfId="0" applyNumberFormat="1" applyFont="1" applyFill="1" applyBorder="1" applyAlignment="1" applyProtection="1">
      <alignment horizontal="center" vertical="center"/>
    </xf>
    <xf numFmtId="20" fontId="16" fillId="4" borderId="19" xfId="0" applyNumberFormat="1" applyFont="1" applyFill="1" applyBorder="1" applyAlignment="1" applyProtection="1">
      <alignment horizontal="center" vertical="center"/>
    </xf>
    <xf numFmtId="20" fontId="16" fillId="4" borderId="32" xfId="0" applyNumberFormat="1" applyFont="1" applyFill="1" applyBorder="1" applyAlignment="1" applyProtection="1">
      <alignment horizontal="center" vertical="center"/>
    </xf>
    <xf numFmtId="20" fontId="16" fillId="4" borderId="36" xfId="0" applyNumberFormat="1" applyFont="1" applyFill="1" applyBorder="1" applyAlignment="1" applyProtection="1">
      <alignment horizontal="center" vertical="center"/>
    </xf>
    <xf numFmtId="20" fontId="16" fillId="4" borderId="37" xfId="0" applyNumberFormat="1" applyFont="1" applyFill="1" applyBorder="1" applyAlignment="1" applyProtection="1">
      <alignment horizontal="center" vertical="center"/>
    </xf>
    <xf numFmtId="20" fontId="16" fillId="4" borderId="38" xfId="0" applyNumberFormat="1" applyFont="1" applyFill="1" applyBorder="1" applyAlignment="1" applyProtection="1">
      <alignment horizontal="center" vertical="center"/>
    </xf>
    <xf numFmtId="0" fontId="16" fillId="4" borderId="39" xfId="0" applyFont="1" applyFill="1" applyBorder="1" applyAlignment="1" applyProtection="1">
      <alignment horizontal="center" vertical="center"/>
    </xf>
    <xf numFmtId="0" fontId="16" fillId="4" borderId="40" xfId="0" applyFont="1" applyFill="1" applyBorder="1" applyAlignment="1" applyProtection="1">
      <alignment horizontal="left" vertical="center"/>
    </xf>
    <xf numFmtId="0" fontId="46" fillId="0" borderId="70" xfId="0" applyFont="1" applyBorder="1" applyAlignment="1" applyProtection="1">
      <alignment horizontal="center" vertical="center"/>
    </xf>
    <xf numFmtId="0" fontId="46" fillId="0" borderId="66" xfId="0" applyFont="1" applyBorder="1" applyAlignment="1" applyProtection="1">
      <alignment horizontal="center" vertical="center"/>
    </xf>
    <xf numFmtId="0" fontId="46" fillId="0" borderId="66" xfId="0" applyFont="1" applyBorder="1" applyAlignment="1" applyProtection="1">
      <alignment horizontal="center" vertical="center" shrinkToFit="1"/>
    </xf>
    <xf numFmtId="0" fontId="46" fillId="0" borderId="67" xfId="0" applyFont="1" applyBorder="1" applyAlignment="1" applyProtection="1">
      <alignment horizontal="center" vertical="center" shrinkToFit="1"/>
    </xf>
    <xf numFmtId="0" fontId="46" fillId="0" borderId="68" xfId="0" applyFont="1" applyBorder="1" applyAlignment="1" applyProtection="1">
      <alignment horizontal="center" vertical="center" shrinkToFit="1"/>
    </xf>
    <xf numFmtId="0" fontId="46" fillId="0" borderId="10" xfId="0" applyFont="1" applyBorder="1" applyAlignment="1" applyProtection="1">
      <alignment horizontal="center" vertical="center"/>
    </xf>
    <xf numFmtId="0" fontId="46" fillId="0" borderId="45" xfId="0" applyFont="1" applyBorder="1" applyAlignment="1" applyProtection="1">
      <alignment horizontal="center" vertical="center"/>
    </xf>
    <xf numFmtId="0" fontId="46" fillId="0" borderId="71" xfId="0" applyFont="1" applyFill="1" applyBorder="1" applyAlignment="1" applyProtection="1">
      <alignment horizontal="center" vertical="center" wrapText="1"/>
    </xf>
    <xf numFmtId="0" fontId="46" fillId="0" borderId="69" xfId="0" applyFont="1" applyFill="1" applyBorder="1" applyAlignment="1" applyProtection="1">
      <alignment horizontal="center" vertical="center" wrapText="1"/>
    </xf>
    <xf numFmtId="0" fontId="46" fillId="0" borderId="14" xfId="0" applyFont="1" applyFill="1" applyBorder="1" applyAlignment="1" applyProtection="1">
      <alignment horizontal="center" vertical="center" wrapText="1"/>
    </xf>
    <xf numFmtId="9" fontId="46" fillId="0" borderId="12" xfId="0" applyNumberFormat="1" applyFont="1" applyBorder="1" applyAlignment="1" applyProtection="1">
      <alignment horizontal="center" vertical="center"/>
    </xf>
    <xf numFmtId="9" fontId="46" fillId="0" borderId="13" xfId="0" applyNumberFormat="1" applyFont="1" applyBorder="1" applyAlignment="1" applyProtection="1">
      <alignment horizontal="center" vertical="center"/>
    </xf>
    <xf numFmtId="0" fontId="46" fillId="0" borderId="69" xfId="0" applyFont="1" applyBorder="1" applyAlignment="1" applyProtection="1">
      <alignment horizontal="center" vertical="center"/>
    </xf>
    <xf numFmtId="0" fontId="46" fillId="0" borderId="14" xfId="0" applyFont="1" applyBorder="1" applyAlignment="1" applyProtection="1">
      <alignment horizontal="center" vertical="center"/>
    </xf>
    <xf numFmtId="0" fontId="46" fillId="0" borderId="72" xfId="0" applyFont="1" applyBorder="1" applyAlignment="1" applyProtection="1">
      <alignment horizontal="center" vertical="center" shrinkToFit="1"/>
    </xf>
    <xf numFmtId="0" fontId="46" fillId="0" borderId="37" xfId="0" applyFont="1" applyBorder="1" applyAlignment="1" applyProtection="1">
      <alignment horizontal="center" vertical="center" shrinkToFit="1"/>
    </xf>
    <xf numFmtId="0" fontId="46" fillId="0" borderId="73" xfId="0" applyFont="1" applyBorder="1" applyAlignment="1" applyProtection="1">
      <alignment horizontal="center" vertical="center" shrinkToFit="1"/>
    </xf>
    <xf numFmtId="0" fontId="46" fillId="0" borderId="13" xfId="0" applyFont="1" applyBorder="1" applyAlignment="1" applyProtection="1">
      <alignment horizontal="center" vertical="center"/>
    </xf>
    <xf numFmtId="0" fontId="46" fillId="0" borderId="12" xfId="0" applyFont="1" applyBorder="1" applyAlignment="1" applyProtection="1">
      <alignment horizontal="center" vertical="center" shrinkToFit="1"/>
    </xf>
    <xf numFmtId="0" fontId="46" fillId="0" borderId="47" xfId="0" applyFont="1" applyBorder="1" applyAlignment="1" applyProtection="1">
      <alignment horizontal="center" vertical="center" shrinkToFit="1"/>
    </xf>
    <xf numFmtId="0" fontId="14" fillId="0" borderId="3" xfId="0" applyFont="1" applyBorder="1" applyAlignment="1" applyProtection="1">
      <alignment horizontal="center" vertical="center"/>
    </xf>
    <xf numFmtId="0" fontId="16" fillId="0" borderId="4" xfId="0" applyFont="1" applyBorder="1" applyAlignment="1" applyProtection="1">
      <alignment horizontal="center" vertical="center" wrapText="1"/>
    </xf>
    <xf numFmtId="0" fontId="16" fillId="0" borderId="4" xfId="0" applyFont="1" applyBorder="1" applyAlignment="1" applyProtection="1">
      <alignment horizontal="center" vertical="center"/>
    </xf>
    <xf numFmtId="0" fontId="16" fillId="0" borderId="31"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7"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4" fillId="0" borderId="4"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29" xfId="0" applyFont="1" applyBorder="1" applyAlignment="1" applyProtection="1">
      <alignment horizontal="center" vertical="center"/>
    </xf>
    <xf numFmtId="179" fontId="16" fillId="0" borderId="5" xfId="1" applyNumberFormat="1" applyFont="1" applyBorder="1" applyAlignment="1" applyProtection="1">
      <alignment horizontal="center" vertical="center"/>
    </xf>
    <xf numFmtId="179" fontId="16" fillId="0" borderId="7" xfId="1" applyNumberFormat="1" applyFont="1" applyBorder="1" applyAlignment="1" applyProtection="1">
      <alignment horizontal="center" vertical="center"/>
    </xf>
    <xf numFmtId="177" fontId="16" fillId="0" borderId="30" xfId="0" applyNumberFormat="1" applyFont="1" applyBorder="1" applyAlignment="1" applyProtection="1">
      <alignment horizontal="center" vertical="center"/>
    </xf>
    <xf numFmtId="177" fontId="16" fillId="0" borderId="33" xfId="0" applyNumberFormat="1" applyFont="1" applyBorder="1" applyAlignment="1" applyProtection="1">
      <alignment horizontal="center" vertical="center"/>
    </xf>
    <xf numFmtId="0" fontId="14" fillId="0" borderId="59" xfId="0" applyNumberFormat="1" applyFont="1" applyBorder="1" applyAlignment="1" applyProtection="1">
      <alignment horizontal="center" vertical="center"/>
    </xf>
    <xf numFmtId="0" fontId="14" fillId="0" borderId="26" xfId="0" applyNumberFormat="1" applyFont="1" applyBorder="1" applyAlignment="1" applyProtection="1">
      <alignment horizontal="center" vertical="center"/>
    </xf>
    <xf numFmtId="177" fontId="16" fillId="0" borderId="31" xfId="0" applyNumberFormat="1" applyFont="1" applyBorder="1" applyAlignment="1" applyProtection="1">
      <alignment horizontal="center" vertical="center"/>
    </xf>
    <xf numFmtId="177" fontId="16" fillId="0" borderId="19" xfId="0" applyNumberFormat="1" applyFont="1" applyBorder="1" applyAlignment="1" applyProtection="1">
      <alignment horizontal="center" vertical="center"/>
    </xf>
    <xf numFmtId="177" fontId="16" fillId="0" borderId="32" xfId="0" applyNumberFormat="1" applyFont="1" applyBorder="1" applyAlignment="1" applyProtection="1">
      <alignment horizontal="center" vertical="center"/>
    </xf>
    <xf numFmtId="177" fontId="16" fillId="0" borderId="36" xfId="0" applyNumberFormat="1" applyFont="1" applyBorder="1" applyAlignment="1" applyProtection="1">
      <alignment horizontal="center" vertical="center"/>
    </xf>
    <xf numFmtId="177" fontId="16" fillId="0" borderId="37" xfId="0" applyNumberFormat="1" applyFont="1" applyBorder="1" applyAlignment="1" applyProtection="1">
      <alignment horizontal="center" vertical="center"/>
    </xf>
    <xf numFmtId="177" fontId="16" fillId="0" borderId="38" xfId="0" applyNumberFormat="1" applyFont="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4" borderId="33" xfId="0" applyFont="1" applyFill="1" applyBorder="1" applyAlignment="1" applyProtection="1">
      <alignment horizontal="center" vertical="center"/>
    </xf>
    <xf numFmtId="179" fontId="16" fillId="0" borderId="31" xfId="1" applyNumberFormat="1" applyFont="1" applyBorder="1" applyAlignment="1" applyProtection="1">
      <alignment horizontal="center" vertical="center"/>
    </xf>
    <xf numFmtId="179" fontId="16" fillId="0" borderId="19" xfId="1" applyNumberFormat="1" applyFont="1" applyBorder="1" applyAlignment="1" applyProtection="1">
      <alignment horizontal="center" vertical="center"/>
    </xf>
    <xf numFmtId="179" fontId="16" fillId="0" borderId="36" xfId="1" applyNumberFormat="1" applyFont="1" applyBorder="1" applyAlignment="1" applyProtection="1">
      <alignment horizontal="center" vertical="center"/>
    </xf>
    <xf numFmtId="179" fontId="16" fillId="0" borderId="37" xfId="1" applyNumberFormat="1" applyFont="1" applyBorder="1" applyAlignment="1" applyProtection="1">
      <alignment horizontal="center" vertical="center"/>
    </xf>
    <xf numFmtId="38" fontId="16" fillId="0" borderId="31" xfId="1" applyNumberFormat="1" applyFont="1" applyBorder="1" applyAlignment="1" applyProtection="1">
      <alignment horizontal="center" vertical="center"/>
    </xf>
    <xf numFmtId="38" fontId="16" fillId="0" borderId="19" xfId="1" applyNumberFormat="1" applyFont="1" applyBorder="1" applyAlignment="1" applyProtection="1">
      <alignment horizontal="center" vertical="center"/>
    </xf>
    <xf numFmtId="38" fontId="16" fillId="0" borderId="32" xfId="1" applyNumberFormat="1" applyFont="1" applyBorder="1" applyAlignment="1" applyProtection="1">
      <alignment horizontal="center" vertical="center"/>
    </xf>
    <xf numFmtId="38" fontId="16" fillId="0" borderId="36" xfId="1" applyNumberFormat="1" applyFont="1" applyBorder="1" applyAlignment="1" applyProtection="1">
      <alignment horizontal="center" vertical="center"/>
    </xf>
    <xf numFmtId="38" fontId="16" fillId="0" borderId="37" xfId="1" applyNumberFormat="1" applyFont="1" applyBorder="1" applyAlignment="1" applyProtection="1">
      <alignment horizontal="center" vertical="center"/>
    </xf>
    <xf numFmtId="38" fontId="16" fillId="0" borderId="38" xfId="1" applyNumberFormat="1"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33" xfId="0" applyFont="1" applyBorder="1" applyAlignment="1" applyProtection="1">
      <alignment horizontal="center" vertical="center"/>
    </xf>
    <xf numFmtId="179" fontId="16" fillId="0" borderId="60" xfId="1" applyNumberFormat="1" applyFont="1" applyBorder="1" applyAlignment="1" applyProtection="1">
      <alignment horizontal="center" vertical="center"/>
    </xf>
    <xf numFmtId="177" fontId="14" fillId="0" borderId="52" xfId="0" applyNumberFormat="1" applyFont="1" applyBorder="1" applyAlignment="1" applyProtection="1">
      <alignment horizontal="center" vertical="center"/>
    </xf>
    <xf numFmtId="0" fontId="14" fillId="0" borderId="53" xfId="0" applyFont="1" applyBorder="1" applyAlignment="1" applyProtection="1">
      <alignment horizontal="center" vertical="center"/>
    </xf>
    <xf numFmtId="176" fontId="14" fillId="0" borderId="57" xfId="0" applyNumberFormat="1" applyFont="1" applyBorder="1" applyAlignment="1" applyProtection="1">
      <alignment horizontal="center" vertical="center"/>
    </xf>
    <xf numFmtId="176" fontId="14" fillId="0" borderId="54" xfId="0" applyNumberFormat="1" applyFont="1" applyBorder="1" applyAlignment="1" applyProtection="1">
      <alignment horizontal="center" vertical="center"/>
    </xf>
    <xf numFmtId="0" fontId="14" fillId="0" borderId="52" xfId="0" applyFont="1" applyBorder="1" applyAlignment="1" applyProtection="1">
      <alignment horizontal="center" vertical="center" wrapText="1"/>
    </xf>
    <xf numFmtId="0" fontId="14" fillId="0" borderId="56" xfId="0" applyFont="1" applyBorder="1" applyAlignment="1" applyProtection="1">
      <alignment horizontal="center" vertical="center" wrapText="1"/>
    </xf>
    <xf numFmtId="38" fontId="14" fillId="0" borderId="53" xfId="1" applyFont="1" applyBorder="1" applyAlignment="1" applyProtection="1">
      <alignment horizontal="center" vertical="center"/>
    </xf>
    <xf numFmtId="38" fontId="14" fillId="0" borderId="54" xfId="1" applyFont="1" applyBorder="1" applyAlignment="1" applyProtection="1">
      <alignment horizontal="center" vertical="center"/>
    </xf>
    <xf numFmtId="0" fontId="14" fillId="0" borderId="52" xfId="0" applyFont="1" applyBorder="1" applyAlignment="1" applyProtection="1">
      <alignment horizontal="center" vertical="center"/>
    </xf>
    <xf numFmtId="181" fontId="3" fillId="0" borderId="61" xfId="0" applyNumberFormat="1" applyFont="1" applyBorder="1" applyAlignment="1" applyProtection="1">
      <alignment horizontal="center" vertical="center"/>
    </xf>
    <xf numFmtId="0" fontId="3" fillId="0" borderId="59"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3" fillId="0" borderId="3" xfId="0" applyFont="1" applyBorder="1" applyAlignment="1" applyProtection="1">
      <alignment horizontal="center" vertical="center"/>
      <protection locked="0"/>
    </xf>
    <xf numFmtId="179" fontId="27" fillId="0" borderId="5" xfId="1" applyNumberFormat="1" applyFont="1" applyBorder="1" applyAlignment="1" applyProtection="1">
      <alignment horizontal="center" vertical="center"/>
    </xf>
    <xf numFmtId="179" fontId="27" fillId="0" borderId="7" xfId="1" applyNumberFormat="1" applyFont="1" applyBorder="1" applyAlignment="1" applyProtection="1">
      <alignment horizontal="center" vertical="center"/>
    </xf>
    <xf numFmtId="179" fontId="27" fillId="0" borderId="31" xfId="1" applyNumberFormat="1" applyFont="1" applyBorder="1" applyAlignment="1" applyProtection="1">
      <alignment horizontal="center" vertical="center"/>
    </xf>
    <xf numFmtId="179" fontId="27" fillId="0" borderId="19" xfId="1" applyNumberFormat="1" applyFont="1" applyBorder="1" applyAlignment="1" applyProtection="1">
      <alignment horizontal="center" vertical="center"/>
    </xf>
    <xf numFmtId="179" fontId="27" fillId="0" borderId="36" xfId="1" applyNumberFormat="1" applyFont="1" applyBorder="1" applyAlignment="1" applyProtection="1">
      <alignment horizontal="center" vertical="center"/>
    </xf>
    <xf numFmtId="179" fontId="27" fillId="0" borderId="37" xfId="1" applyNumberFormat="1" applyFont="1" applyBorder="1" applyAlignment="1" applyProtection="1">
      <alignment horizontal="center" vertical="center"/>
    </xf>
    <xf numFmtId="38" fontId="27" fillId="0" borderId="31" xfId="1" applyNumberFormat="1" applyFont="1" applyBorder="1" applyAlignment="1" applyProtection="1">
      <alignment horizontal="center" vertical="center"/>
    </xf>
    <xf numFmtId="38" fontId="27" fillId="0" borderId="19" xfId="1" applyNumberFormat="1" applyFont="1" applyBorder="1" applyAlignment="1" applyProtection="1">
      <alignment horizontal="center" vertical="center"/>
    </xf>
    <xf numFmtId="38" fontId="27" fillId="0" borderId="32" xfId="1" applyNumberFormat="1" applyFont="1" applyBorder="1" applyAlignment="1" applyProtection="1">
      <alignment horizontal="center" vertical="center"/>
    </xf>
    <xf numFmtId="38" fontId="27" fillId="0" borderId="36" xfId="1" applyNumberFormat="1" applyFont="1" applyBorder="1" applyAlignment="1" applyProtection="1">
      <alignment horizontal="center" vertical="center"/>
    </xf>
    <xf numFmtId="38" fontId="27" fillId="0" borderId="37" xfId="1" applyNumberFormat="1" applyFont="1" applyBorder="1" applyAlignment="1" applyProtection="1">
      <alignment horizontal="center" vertical="center"/>
    </xf>
    <xf numFmtId="38" fontId="27" fillId="0" borderId="38" xfId="1" applyNumberFormat="1" applyFont="1" applyBorder="1" applyAlignment="1" applyProtection="1">
      <alignment horizontal="center" vertical="center"/>
    </xf>
    <xf numFmtId="0" fontId="34" fillId="0" borderId="0" xfId="0" applyFont="1" applyAlignment="1" applyProtection="1">
      <alignment horizontal="center" vertical="center"/>
    </xf>
    <xf numFmtId="0" fontId="27" fillId="0" borderId="42"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 xfId="0" applyFont="1" applyBorder="1" applyAlignment="1" applyProtection="1">
      <alignment horizontal="center" vertical="center"/>
    </xf>
    <xf numFmtId="178" fontId="34" fillId="0" borderId="0" xfId="0" applyNumberFormat="1" applyFont="1" applyBorder="1" applyAlignment="1" applyProtection="1">
      <alignment horizontal="center" vertical="center"/>
    </xf>
    <xf numFmtId="0" fontId="27" fillId="0" borderId="31"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34"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176" fontId="27" fillId="0" borderId="5" xfId="0" applyNumberFormat="1" applyFont="1" applyBorder="1" applyAlignment="1" applyProtection="1">
      <alignment horizontal="center" vertical="center"/>
    </xf>
    <xf numFmtId="176" fontId="27" fillId="0" borderId="7" xfId="0" applyNumberFormat="1" applyFont="1" applyBorder="1" applyAlignment="1" applyProtection="1">
      <alignment horizontal="center" vertical="center"/>
    </xf>
    <xf numFmtId="0" fontId="27" fillId="0" borderId="40"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27" fillId="0" borderId="40" xfId="0" applyFont="1" applyBorder="1" applyAlignment="1" applyProtection="1">
      <alignment horizontal="left" vertical="center"/>
      <protection locked="0"/>
    </xf>
    <xf numFmtId="0" fontId="27" fillId="0" borderId="27"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27" fillId="0" borderId="39" xfId="0" applyFont="1" applyBorder="1" applyAlignment="1" applyProtection="1">
      <alignment horizontal="center" vertical="center"/>
      <protection locked="0"/>
    </xf>
    <xf numFmtId="20" fontId="27" fillId="0" borderId="31" xfId="0" applyNumberFormat="1" applyFont="1" applyBorder="1" applyAlignment="1" applyProtection="1">
      <alignment horizontal="center" vertical="center"/>
      <protection locked="0"/>
    </xf>
    <xf numFmtId="20" fontId="27" fillId="0" borderId="19" xfId="0" applyNumberFormat="1" applyFont="1" applyBorder="1" applyAlignment="1" applyProtection="1">
      <alignment horizontal="center" vertical="center"/>
      <protection locked="0"/>
    </xf>
    <xf numFmtId="20" fontId="27" fillId="0" borderId="32" xfId="0" applyNumberFormat="1" applyFont="1" applyBorder="1" applyAlignment="1" applyProtection="1">
      <alignment horizontal="center" vertical="center"/>
      <protection locked="0"/>
    </xf>
    <xf numFmtId="20" fontId="27" fillId="0" borderId="36" xfId="0" applyNumberFormat="1" applyFont="1" applyBorder="1" applyAlignment="1" applyProtection="1">
      <alignment horizontal="center" vertical="center"/>
      <protection locked="0"/>
    </xf>
    <xf numFmtId="20" fontId="27" fillId="0" borderId="37" xfId="0" applyNumberFormat="1" applyFont="1" applyBorder="1" applyAlignment="1" applyProtection="1">
      <alignment horizontal="center" vertical="center"/>
      <protection locked="0"/>
    </xf>
    <xf numFmtId="20" fontId="27" fillId="0" borderId="38" xfId="0" applyNumberFormat="1" applyFont="1" applyBorder="1" applyAlignment="1" applyProtection="1">
      <alignment horizontal="center" vertical="center"/>
      <protection locked="0"/>
    </xf>
    <xf numFmtId="177" fontId="27" fillId="0" borderId="30" xfId="0" applyNumberFormat="1" applyFont="1" applyBorder="1" applyAlignment="1" applyProtection="1">
      <alignment horizontal="center" vertical="center"/>
    </xf>
    <xf numFmtId="177" fontId="27" fillId="0" borderId="33" xfId="0" applyNumberFormat="1" applyFont="1" applyBorder="1" applyAlignment="1" applyProtection="1">
      <alignment horizontal="center" vertical="center"/>
    </xf>
    <xf numFmtId="0" fontId="27" fillId="0" borderId="69"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66" xfId="0" applyFont="1" applyBorder="1" applyAlignment="1" applyProtection="1">
      <alignment horizontal="center" vertical="center" shrinkToFit="1"/>
    </xf>
    <xf numFmtId="0" fontId="27" fillId="0" borderId="67" xfId="0" applyFont="1" applyBorder="1" applyAlignment="1" applyProtection="1">
      <alignment horizontal="center" vertical="center" shrinkToFit="1"/>
    </xf>
    <xf numFmtId="0" fontId="27" fillId="0" borderId="68" xfId="0" applyFont="1" applyBorder="1" applyAlignment="1" applyProtection="1">
      <alignment horizontal="center" vertical="center" shrinkToFit="1"/>
    </xf>
    <xf numFmtId="0" fontId="27" fillId="0" borderId="72" xfId="0" applyFont="1" applyBorder="1" applyAlignment="1" applyProtection="1">
      <alignment horizontal="center" vertical="center" shrinkToFit="1"/>
    </xf>
    <xf numFmtId="0" fontId="27" fillId="0" borderId="37" xfId="0" applyFont="1" applyBorder="1" applyAlignment="1" applyProtection="1">
      <alignment horizontal="center" vertical="center" shrinkToFit="1"/>
    </xf>
    <xf numFmtId="0" fontId="27" fillId="0" borderId="73" xfId="0" applyFont="1" applyBorder="1" applyAlignment="1" applyProtection="1">
      <alignment horizontal="center" vertical="center" shrinkToFit="1"/>
    </xf>
    <xf numFmtId="0" fontId="27" fillId="0" borderId="29" xfId="0" applyFont="1" applyBorder="1" applyAlignment="1" applyProtection="1">
      <alignment horizontal="center" vertical="center"/>
    </xf>
    <xf numFmtId="0" fontId="34" fillId="0" borderId="0" xfId="0" applyFont="1" applyAlignment="1" applyProtection="1">
      <alignment horizontal="left" vertical="center"/>
    </xf>
    <xf numFmtId="0" fontId="18" fillId="0" borderId="4" xfId="0" applyFont="1" applyBorder="1" applyAlignment="1" applyProtection="1">
      <alignment horizontal="center" vertical="center"/>
    </xf>
    <xf numFmtId="0" fontId="27" fillId="0" borderId="71" xfId="0" applyFont="1" applyFill="1" applyBorder="1" applyAlignment="1" applyProtection="1">
      <alignment horizontal="center" vertical="center" wrapText="1"/>
    </xf>
    <xf numFmtId="0" fontId="27" fillId="0" borderId="69" xfId="0" applyFont="1" applyFill="1" applyBorder="1" applyAlignment="1" applyProtection="1">
      <alignment horizontal="center" vertical="center" wrapText="1"/>
    </xf>
    <xf numFmtId="0" fontId="27" fillId="0" borderId="14" xfId="0" applyFont="1" applyFill="1" applyBorder="1" applyAlignment="1" applyProtection="1">
      <alignment horizontal="center" vertical="center" wrapText="1"/>
    </xf>
    <xf numFmtId="0" fontId="27" fillId="0" borderId="70" xfId="0" applyFont="1" applyBorder="1" applyAlignment="1" applyProtection="1">
      <alignment horizontal="center" vertical="center"/>
    </xf>
    <xf numFmtId="0" fontId="27" fillId="0" borderId="67" xfId="0" applyFont="1" applyBorder="1" applyAlignment="1" applyProtection="1">
      <alignment horizontal="center" vertical="center"/>
    </xf>
    <xf numFmtId="0" fontId="27" fillId="0" borderId="68" xfId="0" applyFont="1" applyBorder="1" applyAlignment="1" applyProtection="1">
      <alignment horizontal="center" vertical="center"/>
    </xf>
    <xf numFmtId="177" fontId="27" fillId="0" borderId="31" xfId="0" applyNumberFormat="1" applyFont="1" applyBorder="1" applyAlignment="1" applyProtection="1">
      <alignment horizontal="center" vertical="center"/>
    </xf>
    <xf numFmtId="177" fontId="27" fillId="0" borderId="19" xfId="0" applyNumberFormat="1" applyFont="1" applyBorder="1" applyAlignment="1" applyProtection="1">
      <alignment horizontal="center" vertical="center"/>
    </xf>
    <xf numFmtId="177" fontId="27" fillId="0" borderId="32" xfId="0" applyNumberFormat="1" applyFont="1" applyBorder="1" applyAlignment="1" applyProtection="1">
      <alignment horizontal="center" vertical="center"/>
    </xf>
    <xf numFmtId="177" fontId="27" fillId="0" borderId="36" xfId="0" applyNumberFormat="1" applyFont="1" applyBorder="1" applyAlignment="1" applyProtection="1">
      <alignment horizontal="center" vertical="center"/>
    </xf>
    <xf numFmtId="177" fontId="27" fillId="0" borderId="37" xfId="0" applyNumberFormat="1" applyFont="1" applyBorder="1" applyAlignment="1" applyProtection="1">
      <alignment horizontal="center" vertical="center"/>
    </xf>
    <xf numFmtId="177" fontId="27" fillId="0" borderId="38" xfId="0" applyNumberFormat="1" applyFont="1" applyBorder="1" applyAlignment="1" applyProtection="1">
      <alignment horizontal="center" vertical="center"/>
    </xf>
    <xf numFmtId="0" fontId="27" fillId="0" borderId="30"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66" xfId="0" applyFont="1" applyBorder="1" applyAlignment="1" applyProtection="1">
      <alignment horizontal="center" vertical="center"/>
    </xf>
    <xf numFmtId="9" fontId="27" fillId="0" borderId="12" xfId="0" applyNumberFormat="1" applyFont="1" applyBorder="1" applyAlignment="1" applyProtection="1">
      <alignment horizontal="center" vertical="center"/>
    </xf>
    <xf numFmtId="9" fontId="27" fillId="0" borderId="13" xfId="0" applyNumberFormat="1"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45" xfId="0" applyFont="1" applyBorder="1" applyAlignment="1" applyProtection="1">
      <alignment horizontal="center" vertical="center"/>
    </xf>
    <xf numFmtId="0" fontId="27" fillId="0" borderId="12" xfId="0" applyFont="1" applyBorder="1" applyAlignment="1" applyProtection="1">
      <alignment horizontal="center" vertical="center" shrinkToFit="1"/>
    </xf>
    <xf numFmtId="0" fontId="27" fillId="0" borderId="47" xfId="0" applyFont="1" applyBorder="1" applyAlignment="1" applyProtection="1">
      <alignment horizontal="center" vertical="center" shrinkToFit="1"/>
    </xf>
    <xf numFmtId="179" fontId="27" fillId="0" borderId="60" xfId="1" applyNumberFormat="1" applyFont="1" applyBorder="1" applyAlignment="1" applyProtection="1">
      <alignment horizontal="center" vertical="center"/>
    </xf>
    <xf numFmtId="0" fontId="33" fillId="0" borderId="52" xfId="0" applyFont="1" applyBorder="1" applyAlignment="1" applyProtection="1">
      <alignment horizontal="center" vertical="center" wrapText="1"/>
    </xf>
    <xf numFmtId="0" fontId="33" fillId="0" borderId="52" xfId="0" applyFont="1" applyBorder="1" applyAlignment="1" applyProtection="1">
      <alignment horizontal="center" vertical="center"/>
    </xf>
    <xf numFmtId="38" fontId="27" fillId="0" borderId="54" xfId="1" applyFont="1" applyBorder="1" applyAlignment="1" applyProtection="1">
      <alignment horizontal="center" vertical="center"/>
    </xf>
    <xf numFmtId="38" fontId="27" fillId="0" borderId="53" xfId="1" applyNumberFormat="1" applyFont="1" applyBorder="1" applyAlignment="1" applyProtection="1">
      <alignment horizontal="center" vertical="center"/>
    </xf>
    <xf numFmtId="38" fontId="27" fillId="0" borderId="54" xfId="1" applyNumberFormat="1" applyFont="1" applyBorder="1" applyAlignment="1" applyProtection="1">
      <alignment horizontal="center" vertical="center"/>
    </xf>
    <xf numFmtId="176" fontId="27" fillId="0" borderId="57" xfId="0" applyNumberFormat="1" applyFont="1" applyBorder="1" applyAlignment="1" applyProtection="1">
      <alignment horizontal="center" vertical="center"/>
    </xf>
    <xf numFmtId="176" fontId="27" fillId="0" borderId="54" xfId="0" applyNumberFormat="1" applyFont="1" applyBorder="1" applyAlignment="1" applyProtection="1">
      <alignment horizontal="center" vertical="center"/>
    </xf>
    <xf numFmtId="182" fontId="27" fillId="0" borderId="52" xfId="0" applyNumberFormat="1" applyFont="1" applyBorder="1" applyAlignment="1" applyProtection="1">
      <alignment horizontal="center" vertical="center"/>
    </xf>
    <xf numFmtId="182" fontId="27" fillId="0" borderId="53" xfId="0" applyNumberFormat="1" applyFont="1" applyBorder="1" applyAlignment="1" applyProtection="1">
      <alignment horizontal="center" vertical="center"/>
    </xf>
    <xf numFmtId="0" fontId="33" fillId="0" borderId="56" xfId="0" applyFont="1" applyBorder="1" applyAlignment="1" applyProtection="1">
      <alignment horizontal="center" vertical="center" wrapText="1"/>
    </xf>
    <xf numFmtId="38" fontId="27" fillId="0" borderId="53" xfId="1" applyFont="1" applyBorder="1" applyAlignment="1" applyProtection="1">
      <alignment horizontal="center" vertical="center"/>
    </xf>
    <xf numFmtId="0" fontId="35" fillId="0" borderId="0" xfId="0" applyFont="1" applyAlignment="1" applyProtection="1">
      <alignment horizontal="center" vertical="center"/>
    </xf>
    <xf numFmtId="178" fontId="35" fillId="0" borderId="0" xfId="0" applyNumberFormat="1" applyFont="1" applyBorder="1" applyAlignment="1" applyProtection="1">
      <alignment horizontal="center" vertical="center"/>
    </xf>
    <xf numFmtId="0" fontId="35" fillId="0" borderId="0" xfId="0" applyFont="1" applyAlignment="1" applyProtection="1">
      <alignment horizontal="left" vertical="center"/>
    </xf>
    <xf numFmtId="0" fontId="32" fillId="0" borderId="52" xfId="0" applyFont="1" applyBorder="1" applyAlignment="1" applyProtection="1">
      <alignment horizontal="center" vertical="center" wrapText="1"/>
    </xf>
    <xf numFmtId="0" fontId="32" fillId="0" borderId="56" xfId="0" applyFont="1" applyBorder="1" applyAlignment="1" applyProtection="1">
      <alignment horizontal="center" vertical="center" wrapText="1"/>
    </xf>
    <xf numFmtId="0" fontId="32" fillId="0" borderId="52" xfId="0" applyFont="1" applyBorder="1" applyAlignment="1" applyProtection="1">
      <alignment horizontal="center" vertical="center"/>
    </xf>
    <xf numFmtId="9" fontId="27" fillId="3" borderId="12" xfId="0" applyNumberFormat="1" applyFont="1" applyFill="1" applyBorder="1" applyAlignment="1" applyProtection="1">
      <alignment horizontal="center" vertical="center"/>
    </xf>
    <xf numFmtId="9" fontId="27" fillId="3" borderId="13" xfId="0" applyNumberFormat="1" applyFont="1" applyFill="1" applyBorder="1" applyAlignment="1" applyProtection="1">
      <alignment horizontal="center" vertical="center"/>
    </xf>
    <xf numFmtId="0" fontId="27" fillId="3" borderId="13" xfId="0" applyFont="1" applyFill="1" applyBorder="1" applyAlignment="1" applyProtection="1">
      <alignment horizontal="center" vertical="center"/>
    </xf>
    <xf numFmtId="0" fontId="27" fillId="3" borderId="69" xfId="0" applyFont="1" applyFill="1" applyBorder="1" applyAlignment="1" applyProtection="1">
      <alignment horizontal="center" vertical="center"/>
    </xf>
    <xf numFmtId="0" fontId="27" fillId="3" borderId="14" xfId="0" applyFont="1" applyFill="1" applyBorder="1" applyAlignment="1" applyProtection="1">
      <alignment horizontal="center" vertical="center"/>
    </xf>
    <xf numFmtId="0" fontId="27" fillId="3" borderId="10" xfId="0" applyFont="1" applyFill="1" applyBorder="1" applyAlignment="1" applyProtection="1">
      <alignment horizontal="center" vertical="center"/>
    </xf>
    <xf numFmtId="0" fontId="27" fillId="3" borderId="45" xfId="0" applyFont="1" applyFill="1" applyBorder="1" applyAlignment="1" applyProtection="1">
      <alignment horizontal="center" vertical="center"/>
    </xf>
    <xf numFmtId="0" fontId="27" fillId="3" borderId="12" xfId="0" applyFont="1" applyFill="1" applyBorder="1" applyAlignment="1" applyProtection="1">
      <alignment horizontal="center" vertical="center" shrinkToFit="1"/>
    </xf>
    <xf numFmtId="0" fontId="27" fillId="3" borderId="47" xfId="0" applyFont="1" applyFill="1" applyBorder="1" applyAlignment="1" applyProtection="1">
      <alignment horizontal="center" vertical="center" shrinkToFit="1"/>
    </xf>
    <xf numFmtId="0" fontId="27" fillId="3" borderId="66" xfId="0" applyFont="1" applyFill="1" applyBorder="1" applyAlignment="1" applyProtection="1">
      <alignment horizontal="center" vertical="center"/>
    </xf>
    <xf numFmtId="0" fontId="27" fillId="3" borderId="67" xfId="0" applyFont="1" applyFill="1" applyBorder="1" applyAlignment="1" applyProtection="1">
      <alignment horizontal="center" vertical="center"/>
    </xf>
    <xf numFmtId="0" fontId="27" fillId="3" borderId="68" xfId="0" applyFont="1" applyFill="1" applyBorder="1" applyAlignment="1" applyProtection="1">
      <alignment horizontal="center" vertical="center"/>
    </xf>
    <xf numFmtId="0" fontId="27" fillId="3" borderId="66" xfId="0" applyFont="1" applyFill="1" applyBorder="1" applyAlignment="1" applyProtection="1">
      <alignment horizontal="center" vertical="center" shrinkToFit="1"/>
    </xf>
    <xf numFmtId="0" fontId="27" fillId="3" borderId="67" xfId="0" applyFont="1" applyFill="1" applyBorder="1" applyAlignment="1" applyProtection="1">
      <alignment horizontal="center" vertical="center" shrinkToFit="1"/>
    </xf>
    <xf numFmtId="0" fontId="27" fillId="3" borderId="68" xfId="0" applyFont="1" applyFill="1" applyBorder="1" applyAlignment="1" applyProtection="1">
      <alignment horizontal="center" vertical="center" shrinkToFit="1"/>
    </xf>
    <xf numFmtId="0" fontId="27" fillId="3" borderId="72" xfId="0" applyFont="1" applyFill="1" applyBorder="1" applyAlignment="1" applyProtection="1">
      <alignment horizontal="center" vertical="center" shrinkToFit="1"/>
    </xf>
    <xf numFmtId="0" fontId="27" fillId="3" borderId="37" xfId="0" applyFont="1" applyFill="1" applyBorder="1" applyAlignment="1" applyProtection="1">
      <alignment horizontal="center" vertical="center" shrinkToFit="1"/>
    </xf>
    <xf numFmtId="0" fontId="27" fillId="3" borderId="73" xfId="0" applyFont="1" applyFill="1" applyBorder="1" applyAlignment="1" applyProtection="1">
      <alignment horizontal="center" vertical="center" shrinkToFit="1"/>
    </xf>
    <xf numFmtId="0" fontId="35" fillId="3" borderId="0" xfId="0" applyFont="1" applyFill="1" applyAlignment="1" applyProtection="1">
      <alignment horizontal="center" vertical="center"/>
    </xf>
    <xf numFmtId="178" fontId="35" fillId="3" borderId="0" xfId="0" applyNumberFormat="1" applyFont="1" applyFill="1" applyBorder="1" applyAlignment="1" applyProtection="1">
      <alignment horizontal="center" vertical="center"/>
    </xf>
    <xf numFmtId="0" fontId="35" fillId="3" borderId="0" xfId="0" applyFont="1" applyFill="1" applyAlignment="1" applyProtection="1">
      <alignment horizontal="left" vertical="center"/>
    </xf>
    <xf numFmtId="0" fontId="27" fillId="3" borderId="70" xfId="0" applyFont="1" applyFill="1" applyBorder="1" applyAlignment="1" applyProtection="1">
      <alignment horizontal="center" vertical="center"/>
    </xf>
    <xf numFmtId="0" fontId="27" fillId="3" borderId="5"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39" xfId="0" applyFont="1" applyFill="1" applyBorder="1" applyAlignment="1" applyProtection="1">
      <alignment horizontal="center" vertical="center"/>
      <protection locked="0"/>
    </xf>
    <xf numFmtId="0" fontId="27" fillId="3" borderId="40" xfId="0" applyFont="1" applyFill="1" applyBorder="1" applyAlignment="1" applyProtection="1">
      <alignment horizontal="center" vertical="center"/>
      <protection locked="0"/>
    </xf>
    <xf numFmtId="0" fontId="27" fillId="3" borderId="40" xfId="0" applyFont="1" applyFill="1" applyBorder="1" applyAlignment="1" applyProtection="1">
      <alignment horizontal="left" vertical="center"/>
      <protection locked="0"/>
    </xf>
    <xf numFmtId="0" fontId="27" fillId="3" borderId="43" xfId="0" applyFont="1" applyFill="1" applyBorder="1" applyAlignment="1" applyProtection="1">
      <alignment horizontal="center" vertical="center"/>
      <protection locked="0"/>
    </xf>
    <xf numFmtId="20" fontId="27" fillId="3" borderId="31" xfId="0" applyNumberFormat="1" applyFont="1" applyFill="1" applyBorder="1" applyAlignment="1" applyProtection="1">
      <alignment horizontal="center" vertical="center"/>
      <protection locked="0"/>
    </xf>
    <xf numFmtId="20" fontId="27" fillId="3" borderId="19" xfId="0" applyNumberFormat="1" applyFont="1" applyFill="1" applyBorder="1" applyAlignment="1" applyProtection="1">
      <alignment horizontal="center" vertical="center"/>
      <protection locked="0"/>
    </xf>
    <xf numFmtId="20" fontId="27" fillId="3" borderId="32" xfId="0" applyNumberFormat="1" applyFont="1" applyFill="1" applyBorder="1" applyAlignment="1" applyProtection="1">
      <alignment horizontal="center" vertical="center"/>
      <protection locked="0"/>
    </xf>
    <xf numFmtId="20" fontId="27" fillId="3" borderId="36" xfId="0" applyNumberFormat="1" applyFont="1" applyFill="1" applyBorder="1" applyAlignment="1" applyProtection="1">
      <alignment horizontal="center" vertical="center"/>
      <protection locked="0"/>
    </xf>
    <xf numFmtId="20" fontId="27" fillId="3" borderId="37" xfId="0" applyNumberFormat="1" applyFont="1" applyFill="1" applyBorder="1" applyAlignment="1" applyProtection="1">
      <alignment horizontal="center" vertical="center"/>
      <protection locked="0"/>
    </xf>
    <xf numFmtId="20" fontId="27" fillId="3" borderId="38" xfId="0" applyNumberFormat="1" applyFont="1" applyFill="1" applyBorder="1" applyAlignment="1" applyProtection="1">
      <alignment horizontal="center" vertical="center"/>
      <protection locked="0"/>
    </xf>
    <xf numFmtId="0" fontId="27" fillId="3" borderId="71" xfId="0" applyFont="1" applyFill="1" applyBorder="1" applyAlignment="1" applyProtection="1">
      <alignment horizontal="center" vertical="center" wrapText="1"/>
    </xf>
    <xf numFmtId="0" fontId="27" fillId="3" borderId="69"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xf>
    <xf numFmtId="0" fontId="27" fillId="3" borderId="31" xfId="0" applyFont="1" applyFill="1" applyBorder="1" applyAlignment="1" applyProtection="1">
      <alignment horizontal="center" vertical="center" wrapText="1"/>
    </xf>
    <xf numFmtId="0" fontId="27" fillId="3" borderId="19" xfId="0" applyFont="1" applyFill="1" applyBorder="1" applyAlignment="1" applyProtection="1">
      <alignment horizontal="center" vertical="center" wrapText="1"/>
    </xf>
    <xf numFmtId="0" fontId="27" fillId="3" borderId="32" xfId="0" applyFont="1" applyFill="1" applyBorder="1" applyAlignment="1" applyProtection="1">
      <alignment horizontal="center" vertical="center" wrapText="1"/>
    </xf>
    <xf numFmtId="0" fontId="27" fillId="3" borderId="34"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35" xfId="0" applyFont="1" applyFill="1" applyBorder="1" applyAlignment="1" applyProtection="1">
      <alignment horizontal="center" vertical="center" wrapText="1"/>
    </xf>
    <xf numFmtId="0" fontId="27" fillId="3" borderId="36" xfId="0" applyFont="1" applyFill="1" applyBorder="1" applyAlignment="1" applyProtection="1">
      <alignment horizontal="center" vertical="center" wrapText="1"/>
    </xf>
    <xf numFmtId="0" fontId="27" fillId="3" borderId="37" xfId="0" applyFont="1" applyFill="1" applyBorder="1" applyAlignment="1" applyProtection="1">
      <alignment horizontal="center" vertical="center" wrapText="1"/>
    </xf>
    <xf numFmtId="0" fontId="27" fillId="3" borderId="38"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xf>
    <xf numFmtId="0" fontId="27" fillId="3" borderId="27" xfId="0" applyFont="1" applyFill="1" applyBorder="1" applyAlignment="1" applyProtection="1">
      <alignment horizontal="center" vertical="center"/>
    </xf>
    <xf numFmtId="0" fontId="27" fillId="3" borderId="28" xfId="0" applyFont="1" applyFill="1" applyBorder="1" applyAlignment="1" applyProtection="1">
      <alignment horizontal="center" vertical="center"/>
    </xf>
    <xf numFmtId="0" fontId="27" fillId="3" borderId="29" xfId="0" applyFont="1" applyFill="1" applyBorder="1" applyAlignment="1" applyProtection="1">
      <alignment horizontal="center" vertical="center"/>
    </xf>
    <xf numFmtId="179" fontId="27" fillId="3" borderId="5" xfId="1" applyNumberFormat="1" applyFont="1" applyFill="1" applyBorder="1" applyAlignment="1" applyProtection="1">
      <alignment horizontal="center" vertical="center"/>
    </xf>
    <xf numFmtId="179" fontId="27" fillId="3" borderId="7" xfId="1" applyNumberFormat="1" applyFont="1" applyFill="1" applyBorder="1" applyAlignment="1" applyProtection="1">
      <alignment horizontal="center" vertical="center"/>
    </xf>
    <xf numFmtId="177" fontId="27" fillId="3" borderId="30" xfId="0" applyNumberFormat="1" applyFont="1" applyFill="1" applyBorder="1" applyAlignment="1" applyProtection="1">
      <alignment horizontal="center" vertical="center"/>
    </xf>
    <xf numFmtId="177" fontId="27" fillId="3" borderId="33" xfId="0" applyNumberFormat="1" applyFont="1" applyFill="1" applyBorder="1" applyAlignment="1" applyProtection="1">
      <alignment horizontal="center" vertical="center"/>
    </xf>
    <xf numFmtId="177" fontId="27" fillId="3" borderId="31" xfId="0" applyNumberFormat="1" applyFont="1" applyFill="1" applyBorder="1" applyAlignment="1" applyProtection="1">
      <alignment horizontal="center" vertical="center"/>
    </xf>
    <xf numFmtId="177" fontId="27" fillId="3" borderId="19" xfId="0" applyNumberFormat="1" applyFont="1" applyFill="1" applyBorder="1" applyAlignment="1" applyProtection="1">
      <alignment horizontal="center" vertical="center"/>
    </xf>
    <xf numFmtId="177" fontId="27" fillId="3" borderId="32" xfId="0" applyNumberFormat="1" applyFont="1" applyFill="1" applyBorder="1" applyAlignment="1" applyProtection="1">
      <alignment horizontal="center" vertical="center"/>
    </xf>
    <xf numFmtId="177" fontId="27" fillId="3" borderId="36" xfId="0" applyNumberFormat="1" applyFont="1" applyFill="1" applyBorder="1" applyAlignment="1" applyProtection="1">
      <alignment horizontal="center" vertical="center"/>
    </xf>
    <xf numFmtId="177" fontId="27" fillId="3" borderId="37" xfId="0" applyNumberFormat="1" applyFont="1" applyFill="1" applyBorder="1" applyAlignment="1" applyProtection="1">
      <alignment horizontal="center" vertical="center"/>
    </xf>
    <xf numFmtId="177" fontId="27" fillId="3" borderId="38" xfId="0" applyNumberFormat="1" applyFont="1" applyFill="1" applyBorder="1" applyAlignment="1" applyProtection="1">
      <alignment horizontal="center" vertical="center"/>
    </xf>
    <xf numFmtId="0" fontId="27" fillId="3" borderId="30" xfId="0" applyFont="1" applyFill="1" applyBorder="1" applyAlignment="1" applyProtection="1">
      <alignment horizontal="center" vertical="center"/>
      <protection locked="0"/>
    </xf>
    <xf numFmtId="0" fontId="27" fillId="3" borderId="33" xfId="0" applyFont="1" applyFill="1" applyBorder="1" applyAlignment="1" applyProtection="1">
      <alignment horizontal="center" vertical="center"/>
      <protection locked="0"/>
    </xf>
    <xf numFmtId="179" fontId="27" fillId="3" borderId="31" xfId="1" applyNumberFormat="1" applyFont="1" applyFill="1" applyBorder="1" applyAlignment="1" applyProtection="1">
      <alignment horizontal="center" vertical="center"/>
    </xf>
    <xf numFmtId="179" fontId="27" fillId="3" borderId="19" xfId="1" applyNumberFormat="1" applyFont="1" applyFill="1" applyBorder="1" applyAlignment="1" applyProtection="1">
      <alignment horizontal="center" vertical="center"/>
    </xf>
    <xf numFmtId="179" fontId="27" fillId="3" borderId="36" xfId="1" applyNumberFormat="1" applyFont="1" applyFill="1" applyBorder="1" applyAlignment="1" applyProtection="1">
      <alignment horizontal="center" vertical="center"/>
    </xf>
    <xf numFmtId="179" fontId="27" fillId="3" borderId="37" xfId="1" applyNumberFormat="1" applyFont="1" applyFill="1" applyBorder="1" applyAlignment="1" applyProtection="1">
      <alignment horizontal="center" vertical="center"/>
    </xf>
    <xf numFmtId="38" fontId="27" fillId="3" borderId="31" xfId="1" applyNumberFormat="1" applyFont="1" applyFill="1" applyBorder="1" applyAlignment="1" applyProtection="1">
      <alignment horizontal="center" vertical="center"/>
    </xf>
    <xf numFmtId="38" fontId="27" fillId="3" borderId="19" xfId="1" applyNumberFormat="1" applyFont="1" applyFill="1" applyBorder="1" applyAlignment="1" applyProtection="1">
      <alignment horizontal="center" vertical="center"/>
    </xf>
    <xf numFmtId="38" fontId="27" fillId="3" borderId="32" xfId="1" applyNumberFormat="1" applyFont="1" applyFill="1" applyBorder="1" applyAlignment="1" applyProtection="1">
      <alignment horizontal="center" vertical="center"/>
    </xf>
    <xf numFmtId="38" fontId="27" fillId="3" borderId="36" xfId="1" applyNumberFormat="1" applyFont="1" applyFill="1" applyBorder="1" applyAlignment="1" applyProtection="1">
      <alignment horizontal="center" vertical="center"/>
    </xf>
    <xf numFmtId="38" fontId="27" fillId="3" borderId="37" xfId="1" applyNumberFormat="1" applyFont="1" applyFill="1" applyBorder="1" applyAlignment="1" applyProtection="1">
      <alignment horizontal="center" vertical="center"/>
    </xf>
    <xf numFmtId="38" fontId="27" fillId="3" borderId="38" xfId="1" applyNumberFormat="1" applyFont="1" applyFill="1" applyBorder="1" applyAlignment="1" applyProtection="1">
      <alignment horizontal="center" vertical="center"/>
    </xf>
    <xf numFmtId="176" fontId="27" fillId="3" borderId="57" xfId="0" applyNumberFormat="1" applyFont="1" applyFill="1" applyBorder="1" applyAlignment="1" applyProtection="1">
      <alignment horizontal="center" vertical="center"/>
    </xf>
    <xf numFmtId="176" fontId="27" fillId="3" borderId="54" xfId="0" applyNumberFormat="1" applyFont="1" applyFill="1" applyBorder="1" applyAlignment="1" applyProtection="1">
      <alignment horizontal="center" vertical="center"/>
    </xf>
    <xf numFmtId="38" fontId="27" fillId="3" borderId="53" xfId="1" applyFont="1" applyFill="1" applyBorder="1" applyAlignment="1" applyProtection="1">
      <alignment horizontal="center" vertical="center"/>
    </xf>
    <xf numFmtId="38" fontId="27" fillId="3" borderId="54" xfId="1" applyFont="1" applyFill="1" applyBorder="1" applyAlignment="1" applyProtection="1">
      <alignment horizontal="center" vertical="center"/>
    </xf>
    <xf numFmtId="38" fontId="27" fillId="3" borderId="53" xfId="1" applyNumberFormat="1" applyFont="1" applyFill="1" applyBorder="1" applyAlignment="1" applyProtection="1">
      <alignment horizontal="center" vertical="center"/>
    </xf>
    <xf numFmtId="38" fontId="27" fillId="3" borderId="54" xfId="1" applyNumberFormat="1" applyFont="1" applyFill="1" applyBorder="1" applyAlignment="1" applyProtection="1">
      <alignment horizontal="center" vertical="center"/>
    </xf>
    <xf numFmtId="179" fontId="27" fillId="3" borderId="60" xfId="1" applyNumberFormat="1" applyFont="1" applyFill="1" applyBorder="1" applyAlignment="1" applyProtection="1">
      <alignment horizontal="center" vertical="center"/>
    </xf>
    <xf numFmtId="0" fontId="33" fillId="3" borderId="52" xfId="0" applyFont="1" applyFill="1" applyBorder="1" applyAlignment="1" applyProtection="1">
      <alignment horizontal="center" vertical="center" wrapText="1"/>
    </xf>
    <xf numFmtId="0" fontId="33" fillId="3" borderId="56" xfId="0" applyFont="1" applyFill="1" applyBorder="1" applyAlignment="1" applyProtection="1">
      <alignment horizontal="center" vertical="center" wrapText="1"/>
    </xf>
    <xf numFmtId="0" fontId="33" fillId="3" borderId="52" xfId="0" applyFont="1" applyFill="1" applyBorder="1" applyAlignment="1" applyProtection="1">
      <alignment horizontal="center" vertical="center"/>
    </xf>
    <xf numFmtId="0" fontId="27" fillId="0" borderId="41" xfId="0" applyFont="1" applyBorder="1" applyAlignment="1" applyProtection="1">
      <alignment horizontal="center" vertical="center"/>
    </xf>
    <xf numFmtId="0" fontId="27" fillId="0" borderId="42" xfId="0" applyFont="1" applyBorder="1" applyAlignment="1" applyProtection="1">
      <alignment horizontal="center" vertical="center"/>
    </xf>
    <xf numFmtId="0" fontId="27" fillId="3" borderId="41" xfId="0" applyFont="1" applyFill="1" applyBorder="1" applyAlignment="1" applyProtection="1">
      <alignment horizontal="center" vertical="center"/>
    </xf>
    <xf numFmtId="0" fontId="27" fillId="3" borderId="42" xfId="0" applyFont="1" applyFill="1" applyBorder="1" applyAlignment="1" applyProtection="1">
      <alignment horizontal="center" vertical="center"/>
    </xf>
  </cellXfs>
  <cellStyles count="4">
    <cellStyle name="ハイパーリンク" xfId="3" builtinId="8"/>
    <cellStyle name="桁区切り" xfId="1" builtinId="6"/>
    <cellStyle name="標準" xfId="0" builtinId="0"/>
    <cellStyle name="標準 2" xfId="2" xr:uid="{4DC6C9FF-7F93-42A7-8686-24C47F8928BF}"/>
  </cellStyles>
  <dxfs count="18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xdr:row>
      <xdr:rowOff>182880</xdr:rowOff>
    </xdr:from>
    <xdr:to>
      <xdr:col>4</xdr:col>
      <xdr:colOff>1005840</xdr:colOff>
      <xdr:row>9</xdr:row>
      <xdr:rowOff>53340</xdr:rowOff>
    </xdr:to>
    <xdr:pic>
      <xdr:nvPicPr>
        <xdr:cNvPr id="3" name="図 2" descr="いばらき電子申請・届出サービスQRコード">
          <a:extLst>
            <a:ext uri="{FF2B5EF4-FFF2-40B4-BE49-F238E27FC236}">
              <a16:creationId xmlns:a16="http://schemas.microsoft.com/office/drawing/2014/main" id="{E00FBF18-8A8A-41EC-ABD9-80C0AF69C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3741420"/>
          <a:ext cx="100584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266700</xdr:colOff>
      <xdr:row>0</xdr:row>
      <xdr:rowOff>190500</xdr:rowOff>
    </xdr:from>
    <xdr:to>
      <xdr:col>33</xdr:col>
      <xdr:colOff>152400</xdr:colOff>
      <xdr:row>13</xdr:row>
      <xdr:rowOff>167640</xdr:rowOff>
    </xdr:to>
    <xdr:sp macro="" textlink="">
      <xdr:nvSpPr>
        <xdr:cNvPr id="4" name="テキスト ボックス 3">
          <a:extLst>
            <a:ext uri="{FF2B5EF4-FFF2-40B4-BE49-F238E27FC236}">
              <a16:creationId xmlns:a16="http://schemas.microsoft.com/office/drawing/2014/main" id="{5AA4A8B9-4CED-42C5-966B-6174A2D0809F}"/>
            </a:ext>
          </a:extLst>
        </xdr:cNvPr>
        <xdr:cNvSpPr txBox="1"/>
      </xdr:nvSpPr>
      <xdr:spPr>
        <a:xfrm>
          <a:off x="8442960" y="190500"/>
          <a:ext cx="4579620" cy="4602480"/>
        </a:xfrm>
        <a:prstGeom prst="rect">
          <a:avLst/>
        </a:prstGeom>
        <a:solidFill>
          <a:schemeClr val="accent6">
            <a:lumMod val="20000"/>
            <a:lumOff val="80000"/>
          </a:schemeClr>
        </a:solidFill>
        <a:ln w="28575">
          <a:solidFill>
            <a:schemeClr val="accent6">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latin typeface="UD デジタル 教科書体 NK-R" panose="02020400000000000000" pitchFamily="18" charset="-128"/>
              <a:ea typeface="UD デジタル 教科書体 NK-R" panose="02020400000000000000" pitchFamily="18" charset="-128"/>
            </a:rPr>
            <a:t>利用者情報入力シートは，村から委託書を送付している</a:t>
          </a:r>
          <a:r>
            <a:rPr kumimoji="1" lang="ja-JP" altLang="en-US" sz="1200" b="1" u="sng">
              <a:solidFill>
                <a:srgbClr val="FF0000"/>
              </a:solidFill>
              <a:latin typeface="UD デジタル 教科書体 NK-R" panose="02020400000000000000" pitchFamily="18" charset="-128"/>
              <a:ea typeface="UD デジタル 教科書体 NK-R" panose="02020400000000000000" pitchFamily="18" charset="-128"/>
            </a:rPr>
            <a:t>全ての利用者様の情報</a:t>
          </a:r>
          <a:r>
            <a:rPr kumimoji="1" lang="ja-JP" altLang="en-US" sz="1200" b="1" u="sng">
              <a:latin typeface="UD デジタル 教科書体 NK-R" panose="02020400000000000000" pitchFamily="18" charset="-128"/>
              <a:ea typeface="UD デジタル 教科書体 NK-R" panose="02020400000000000000" pitchFamily="18" charset="-128"/>
            </a:rPr>
            <a:t>を</a:t>
          </a:r>
          <a:r>
            <a:rPr kumimoji="1" lang="ja-JP" altLang="en-US" sz="1200" b="1">
              <a:latin typeface="UD デジタル 教科書体 NK-R" panose="02020400000000000000" pitchFamily="18" charset="-128"/>
              <a:ea typeface="UD デジタル 教科書体 NK-R" panose="02020400000000000000" pitchFamily="18" charset="-128"/>
            </a:rPr>
            <a:t>入力します。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利用者情報については，事業委託書を確認して入力してください。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入力欄</a:t>
          </a:r>
          <a:r>
            <a:rPr kumimoji="1" lang="en-US" altLang="ja-JP"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kumimoji="1" lang="ja-JP" altLang="en-US"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①</a:t>
          </a:r>
          <a:r>
            <a:rPr kumimoji="1" lang="ja-JP" altLang="ja-JP"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サービス提供年月</a:t>
          </a:r>
          <a:r>
            <a:rPr kumimoji="1" lang="ja-JP" altLang="en-US"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kumimoji="1" lang="en-US"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②請求年月</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③請求有無：サービス提供を行いサービス費を請求する利用者には，請求有無欄に「１」を，請求なしの利用者は「０」をプルダウンから選択してください。（ここの入力に漏れや誤りがある場合，明細書に反映されず，請求額に影響がでますので注意して下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④利用者名</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⑤身体介護の別はプルダウン</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⑥決定支給量</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⑦利用者負担（ここを入力すると，自動的に区分が表示されます。）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その他</a:t>
          </a:r>
          <a:r>
            <a:rPr kumimoji="1" lang="en-US" altLang="ja-JP" sz="1200" b="1">
              <a:latin typeface="UD デジタル 教科書体 NK-R" panose="02020400000000000000" pitchFamily="18" charset="-128"/>
              <a:ea typeface="UD デジタル 教科書体 NK-R" panose="02020400000000000000" pitchFamily="18" charset="-128"/>
            </a:rPr>
            <a:t>】</a:t>
          </a:r>
        </a:p>
        <a:p>
          <a:r>
            <a:rPr kumimoji="1" lang="ja-JP" altLang="en-US" sz="1200" b="1">
              <a:latin typeface="UD デジタル 教科書体 NK-R" panose="02020400000000000000" pitchFamily="18" charset="-128"/>
              <a:ea typeface="UD デジタル 教科書体 NK-R" panose="02020400000000000000" pitchFamily="18" charset="-128"/>
            </a:rPr>
            <a:t>利用者Ｎｏ</a:t>
          </a:r>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をクリックすると，利用者の実績記録表シートへ自動で移ります。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ja-JP" altLang="en-US" sz="1400" b="1">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497379</xdr:colOff>
      <xdr:row>0</xdr:row>
      <xdr:rowOff>175260</xdr:rowOff>
    </xdr:from>
    <xdr:to>
      <xdr:col>28</xdr:col>
      <xdr:colOff>617220</xdr:colOff>
      <xdr:row>22</xdr:row>
      <xdr:rowOff>213360</xdr:rowOff>
    </xdr:to>
    <xdr:sp macro="" textlink="">
      <xdr:nvSpPr>
        <xdr:cNvPr id="2" name="テキスト ボックス 1">
          <a:extLst>
            <a:ext uri="{FF2B5EF4-FFF2-40B4-BE49-F238E27FC236}">
              <a16:creationId xmlns:a16="http://schemas.microsoft.com/office/drawing/2014/main" id="{9BEC3DFC-7FCC-4EEF-BBE8-1DDCE72E0735}"/>
            </a:ext>
          </a:extLst>
        </xdr:cNvPr>
        <xdr:cNvSpPr txBox="1"/>
      </xdr:nvSpPr>
      <xdr:spPr>
        <a:xfrm>
          <a:off x="7073439" y="175260"/>
          <a:ext cx="4813761" cy="5463540"/>
        </a:xfrm>
        <a:prstGeom prst="rect">
          <a:avLst/>
        </a:prstGeom>
        <a:solidFill>
          <a:schemeClr val="accent6">
            <a:lumMod val="20000"/>
            <a:lumOff val="80000"/>
          </a:schemeClr>
        </a:solid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UD デジタル 教科書体 NK-R" panose="02020400000000000000" pitchFamily="18" charset="-128"/>
              <a:ea typeface="UD デジタル 教科書体 NK-R" panose="02020400000000000000" pitchFamily="18" charset="-128"/>
            </a:rPr>
            <a:t>水色のセル</a:t>
          </a:r>
          <a:r>
            <a:rPr kumimoji="1" lang="ja-JP" altLang="en-US" sz="1200" b="1">
              <a:latin typeface="UD デジタル 教科書体 NK-R" panose="02020400000000000000" pitchFamily="18" charset="-128"/>
              <a:ea typeface="UD デジタル 教科書体 NK-R" panose="02020400000000000000" pitchFamily="18" charset="-128"/>
            </a:rPr>
            <a:t>のみ入力して下さい。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請求金額と請求者情報については，各シートにて必要事項を入力すると，自動表示されます。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請求書の押印を省略する場合には，真正性の確保の観点から，請求書に，次のいずれかの情報を記載することとなっています。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①発行責任者，発行担当者の氏名（フルネーム）及び電話番号</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②適正請求書発行事業者登録番号（インボイス登録番号）及び電話番号</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発行責任者とは：請求書等を発行する部門の長などを想定していますが，役職にかかわらず発行にあたり責任を有する方を指します。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代表者と発行責任者，発行担当者が同じ場合でも，「代表者氏名」と「発行責任者・発行責任者」それぞれ記載してください。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「発行責任者連絡先」と「発行担当者連絡先」が，同じ場合は「発行担当者連絡先」は「同上」と記載してください。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上記の対応が不可の場合は，従前どおり，代表者印等を押印の上，郵送又は持参にてご提出ください。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従来通り，代表者の押印のある請求書の提出については，発行責任者，発行担当者及び連絡先についての記載は不要です。</a:t>
          </a:r>
          <a:endParaRPr kumimoji="1" lang="en-US" altLang="ja-JP" sz="1200" b="1">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7620</xdr:colOff>
      <xdr:row>0</xdr:row>
      <xdr:rowOff>129540</xdr:rowOff>
    </xdr:from>
    <xdr:to>
      <xdr:col>67</xdr:col>
      <xdr:colOff>45720</xdr:colOff>
      <xdr:row>14</xdr:row>
      <xdr:rowOff>22860</xdr:rowOff>
    </xdr:to>
    <xdr:sp macro="" textlink="">
      <xdr:nvSpPr>
        <xdr:cNvPr id="2" name="テキスト ボックス 1">
          <a:extLst>
            <a:ext uri="{FF2B5EF4-FFF2-40B4-BE49-F238E27FC236}">
              <a16:creationId xmlns:a16="http://schemas.microsoft.com/office/drawing/2014/main" id="{875321E4-4BEE-489F-B14F-43FF9D51A541}"/>
            </a:ext>
          </a:extLst>
        </xdr:cNvPr>
        <xdr:cNvSpPr txBox="1"/>
      </xdr:nvSpPr>
      <xdr:spPr>
        <a:xfrm>
          <a:off x="7002780" y="129540"/>
          <a:ext cx="3893820" cy="3360420"/>
        </a:xfrm>
        <a:prstGeom prst="rect">
          <a:avLst/>
        </a:prstGeom>
        <a:solidFill>
          <a:schemeClr val="accent6">
            <a:lumMod val="20000"/>
            <a:lumOff val="80000"/>
          </a:schemeClr>
        </a:solidFill>
        <a:ln w="38100">
          <a:solidFill>
            <a:schemeClr val="accent6">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＜明細書の作成＞</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各シートにて必要事項の入力を終えたら自動表示されます。今回請求する利用者氏名及び金額が全て正しく記載されているか，実績記録表と照らし合わせてご確認ください。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もし記載されていない場合，「利用者情報」入力シートの，請求有無欄に</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「１」</a:t>
          </a:r>
          <a:r>
            <a:rPr kumimoji="1" lang="ja-JP" altLang="en-US" sz="1200">
              <a:latin typeface="UD デジタル 教科書体 NK-R" panose="02020400000000000000" pitchFamily="18" charset="-128"/>
              <a:ea typeface="UD デジタル 教科書体 NK-R" panose="02020400000000000000" pitchFamily="18" charset="-128"/>
            </a:rPr>
            <a:t>を選択していない可能性がありますのでご確認ください。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●利用者確認日欄について</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利用者確認日欄には，提供月の最終利用後に利用者に実績記録表の確認を得た日を事業所にてご入力ください。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197224</xdr:colOff>
      <xdr:row>0</xdr:row>
      <xdr:rowOff>242048</xdr:rowOff>
    </xdr:from>
    <xdr:to>
      <xdr:col>44</xdr:col>
      <xdr:colOff>636494</xdr:colOff>
      <xdr:row>11</xdr:row>
      <xdr:rowOff>242048</xdr:rowOff>
    </xdr:to>
    <xdr:sp macro="" textlink="">
      <xdr:nvSpPr>
        <xdr:cNvPr id="2" name="テキスト ボックス 1">
          <a:extLst>
            <a:ext uri="{FF2B5EF4-FFF2-40B4-BE49-F238E27FC236}">
              <a16:creationId xmlns:a16="http://schemas.microsoft.com/office/drawing/2014/main" id="{0AC83E34-6D31-4AC2-9B9F-C753BB68680C}"/>
            </a:ext>
          </a:extLst>
        </xdr:cNvPr>
        <xdr:cNvSpPr txBox="1"/>
      </xdr:nvSpPr>
      <xdr:spPr>
        <a:xfrm>
          <a:off x="10632142" y="242048"/>
          <a:ext cx="5065058" cy="3505200"/>
        </a:xfrm>
        <a:prstGeom prst="rect">
          <a:avLst/>
        </a:prstGeom>
        <a:solidFill>
          <a:schemeClr val="accent6">
            <a:lumMod val="20000"/>
            <a:lumOff val="80000"/>
          </a:schemeClr>
        </a:solidFill>
        <a:ln w="28575">
          <a:solidFill>
            <a:schemeClr val="accent6">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latin typeface="UD デジタル 教科書体 NK-R" panose="02020400000000000000" pitchFamily="18" charset="-128"/>
              <a:ea typeface="UD デジタル 教科書体 NK-R" panose="02020400000000000000" pitchFamily="18" charset="-128"/>
            </a:rPr>
            <a:t>・</a:t>
          </a:r>
          <a:r>
            <a:rPr kumimoji="1" lang="ja-JP" altLang="en-US" sz="1400" u="sng">
              <a:latin typeface="UD デジタル 教科書体 NK-R" panose="02020400000000000000" pitchFamily="18" charset="-128"/>
              <a:ea typeface="UD デジタル 教科書体 NK-R" panose="02020400000000000000" pitchFamily="18" charset="-128"/>
            </a:rPr>
            <a:t>利用者情報シートの</a:t>
          </a:r>
          <a:r>
            <a:rPr kumimoji="1" lang="ja-JP" altLang="en-US" sz="1400" b="1" u="sng">
              <a:latin typeface="UD デジタル 教科書体 NK-R" panose="02020400000000000000" pitchFamily="18" charset="-128"/>
              <a:ea typeface="UD デジタル 教科書体 NK-R" panose="02020400000000000000" pitchFamily="18" charset="-128"/>
            </a:rPr>
            <a:t>利用者</a:t>
          </a:r>
          <a:r>
            <a:rPr kumimoji="1" lang="en-US" altLang="ja-JP" sz="1400" b="1" u="sng">
              <a:latin typeface="UD デジタル 教科書体 NK-R" panose="02020400000000000000" pitchFamily="18" charset="-128"/>
              <a:ea typeface="UD デジタル 教科書体 NK-R" panose="02020400000000000000" pitchFamily="18" charset="-128"/>
            </a:rPr>
            <a:t>No.</a:t>
          </a:r>
          <a:r>
            <a:rPr kumimoji="1" lang="ja-JP" altLang="en-US" sz="1400" b="1" u="sng">
              <a:latin typeface="UD デジタル 教科書体 NK-R" panose="02020400000000000000" pitchFamily="18" charset="-128"/>
              <a:ea typeface="UD デジタル 教科書体 NK-R" panose="02020400000000000000" pitchFamily="18" charset="-128"/>
            </a:rPr>
            <a:t>と同じシート名</a:t>
          </a:r>
          <a:r>
            <a:rPr kumimoji="1" lang="ja-JP" altLang="en-US" sz="1400" b="0" u="none">
              <a:latin typeface="UD デジタル 教科書体 NK-R" panose="02020400000000000000" pitchFamily="18" charset="-128"/>
              <a:ea typeface="UD デジタル 教科書体 NK-R" panose="02020400000000000000" pitchFamily="18" charset="-128"/>
            </a:rPr>
            <a:t>で，</a:t>
          </a:r>
          <a:r>
            <a:rPr kumimoji="1" lang="ja-JP" altLang="en-US" sz="1400">
              <a:latin typeface="UD デジタル 教科書体 NK-R" panose="02020400000000000000" pitchFamily="18" charset="-128"/>
              <a:ea typeface="UD デジタル 教科書体 NK-R" panose="02020400000000000000" pitchFamily="18" charset="-128"/>
            </a:rPr>
            <a:t>実績記録表を作成いただきます。</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・利用者情報シートに必要事項を入力すると自動反映されます。</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a:t>
          </a:r>
          <a:r>
            <a:rPr kumimoji="1" lang="ja-JP" altLang="en-US" sz="1400" b="1" u="none">
              <a:solidFill>
                <a:srgbClr val="FF0000"/>
              </a:solidFill>
              <a:latin typeface="UD デジタル 教科書体 NK-R" panose="02020400000000000000" pitchFamily="18" charset="-128"/>
              <a:ea typeface="UD デジタル 教科書体 NK-R" panose="02020400000000000000" pitchFamily="18" charset="-128"/>
            </a:rPr>
            <a:t>水色のセル</a:t>
          </a:r>
          <a:r>
            <a:rPr kumimoji="1" lang="ja-JP" altLang="en-US" sz="1400">
              <a:latin typeface="UD デジタル 教科書体 NK-R" panose="02020400000000000000" pitchFamily="18" charset="-128"/>
              <a:ea typeface="UD デジタル 教科書体 NK-R" panose="02020400000000000000" pitchFamily="18" charset="-128"/>
            </a:rPr>
            <a:t>のみ入力してください。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それ以外のセルについては，自動入力・自動計算されています。</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・途中で空白行が生じることのないよう，上に詰めてご入力ください。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「開始時刻」「終了時刻」利用者情報シートの「区分」「利用者負担額」のいずれか一つでも入力がないと，サービス費が表示されませんのでご注意ください。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HGPｺﾞｼｯｸM" panose="020B0600000000000000" pitchFamily="50" charset="-128"/>
            <a:ea typeface="HGPｺﾞｼｯｸM" panose="020B0600000000000000" pitchFamily="50" charset="-128"/>
          </a:endParaRPr>
        </a:p>
        <a:p>
          <a:endParaRPr kumimoji="1" lang="ja-JP" altLang="en-US" sz="14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26895</xdr:colOff>
      <xdr:row>1</xdr:row>
      <xdr:rowOff>53788</xdr:rowOff>
    </xdr:from>
    <xdr:to>
      <xdr:col>33</xdr:col>
      <xdr:colOff>152401</xdr:colOff>
      <xdr:row>2</xdr:row>
      <xdr:rowOff>322729</xdr:rowOff>
    </xdr:to>
    <xdr:sp macro="" textlink="">
      <xdr:nvSpPr>
        <xdr:cNvPr id="3" name="テキスト ボックス 2">
          <a:extLst>
            <a:ext uri="{FF2B5EF4-FFF2-40B4-BE49-F238E27FC236}">
              <a16:creationId xmlns:a16="http://schemas.microsoft.com/office/drawing/2014/main" id="{720ED01F-ACDC-4095-9F48-646C9C6EA403}"/>
            </a:ext>
          </a:extLst>
        </xdr:cNvPr>
        <xdr:cNvSpPr txBox="1"/>
      </xdr:nvSpPr>
      <xdr:spPr>
        <a:xfrm>
          <a:off x="8399930" y="349623"/>
          <a:ext cx="1604683" cy="439271"/>
        </a:xfrm>
        <a:prstGeom prst="rect">
          <a:avLst/>
        </a:prstGeom>
        <a:solidFill>
          <a:schemeClr val="accent1">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HGPｺﾞｼｯｸM" panose="020B0600000000000000" pitchFamily="50" charset="-128"/>
              <a:ea typeface="HGPｺﾞｼｯｸM" panose="020B0600000000000000" pitchFamily="50" charset="-128"/>
            </a:rPr>
            <a:t>記入例</a:t>
          </a:r>
        </a:p>
      </xdr:txBody>
    </xdr:sp>
    <xdr:clientData/>
  </xdr:twoCellAnchor>
  <xdr:twoCellAnchor>
    <xdr:from>
      <xdr:col>18</xdr:col>
      <xdr:colOff>125507</xdr:colOff>
      <xdr:row>21</xdr:row>
      <xdr:rowOff>313765</xdr:rowOff>
    </xdr:from>
    <xdr:to>
      <xdr:col>26</xdr:col>
      <xdr:colOff>197223</xdr:colOff>
      <xdr:row>24</xdr:row>
      <xdr:rowOff>71718</xdr:rowOff>
    </xdr:to>
    <xdr:sp macro="" textlink="">
      <xdr:nvSpPr>
        <xdr:cNvPr id="4" name="テキスト ボックス 3">
          <a:extLst>
            <a:ext uri="{FF2B5EF4-FFF2-40B4-BE49-F238E27FC236}">
              <a16:creationId xmlns:a16="http://schemas.microsoft.com/office/drawing/2014/main" id="{D488A892-089C-4AAC-87A9-BE149BD6E81B}"/>
            </a:ext>
          </a:extLst>
        </xdr:cNvPr>
        <xdr:cNvSpPr txBox="1"/>
      </xdr:nvSpPr>
      <xdr:spPr>
        <a:xfrm>
          <a:off x="5414683" y="7135906"/>
          <a:ext cx="2563905" cy="753036"/>
        </a:xfrm>
        <a:prstGeom prst="roundRect">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時間は</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10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時</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10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分ではなく</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10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00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」の表記で入力して下さい。</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endParaRPr kumimoji="1" lang="en-US" altLang="ja-JP" sz="1600">
            <a:ln>
              <a:solidFill>
                <a:sysClr val="windowText" lastClr="000000"/>
              </a:solidFill>
            </a:ln>
          </a:endParaRPr>
        </a:p>
        <a:p>
          <a:endParaRPr kumimoji="1" lang="ja-JP" altLang="en-US" sz="1600">
            <a:ln>
              <a:solidFill>
                <a:sysClr val="windowText" lastClr="000000"/>
              </a:solidFill>
            </a:ln>
          </a:endParaRPr>
        </a:p>
      </xdr:txBody>
    </xdr:sp>
    <xdr:clientData/>
  </xdr:twoCellAnchor>
  <xdr:twoCellAnchor>
    <xdr:from>
      <xdr:col>12</xdr:col>
      <xdr:colOff>206189</xdr:colOff>
      <xdr:row>11</xdr:row>
      <xdr:rowOff>62754</xdr:rowOff>
    </xdr:from>
    <xdr:to>
      <xdr:col>20</xdr:col>
      <xdr:colOff>259976</xdr:colOff>
      <xdr:row>14</xdr:row>
      <xdr:rowOff>215153</xdr:rowOff>
    </xdr:to>
    <xdr:sp macro="" textlink="">
      <xdr:nvSpPr>
        <xdr:cNvPr id="5" name="テキスト ボックス 4">
          <a:extLst>
            <a:ext uri="{FF2B5EF4-FFF2-40B4-BE49-F238E27FC236}">
              <a16:creationId xmlns:a16="http://schemas.microsoft.com/office/drawing/2014/main" id="{260C09AA-F99A-417A-9519-741E9F4984CE}"/>
            </a:ext>
          </a:extLst>
        </xdr:cNvPr>
        <xdr:cNvSpPr txBox="1"/>
      </xdr:nvSpPr>
      <xdr:spPr>
        <a:xfrm>
          <a:off x="3514165" y="3567954"/>
          <a:ext cx="2716305" cy="1147481"/>
        </a:xfrm>
        <a:prstGeom prst="roundRect">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始点・終点・目的地については，プルダウンから選択してください。</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目的地は支援を行った場所の記入をしてください。</a:t>
          </a:r>
        </a:p>
      </xdr:txBody>
    </xdr:sp>
    <xdr:clientData/>
  </xdr:twoCellAnchor>
  <xdr:twoCellAnchor>
    <xdr:from>
      <xdr:col>5</xdr:col>
      <xdr:colOff>8965</xdr:colOff>
      <xdr:row>9</xdr:row>
      <xdr:rowOff>215151</xdr:rowOff>
    </xdr:from>
    <xdr:to>
      <xdr:col>12</xdr:col>
      <xdr:colOff>268942</xdr:colOff>
      <xdr:row>12</xdr:row>
      <xdr:rowOff>44822</xdr:rowOff>
    </xdr:to>
    <xdr:sp macro="" textlink="">
      <xdr:nvSpPr>
        <xdr:cNvPr id="6" name="正方形/長方形 5">
          <a:extLst>
            <a:ext uri="{FF2B5EF4-FFF2-40B4-BE49-F238E27FC236}">
              <a16:creationId xmlns:a16="http://schemas.microsoft.com/office/drawing/2014/main" id="{1A61C496-A351-410D-8B6B-CEC7AE52B6F5}"/>
            </a:ext>
          </a:extLst>
        </xdr:cNvPr>
        <xdr:cNvSpPr/>
      </xdr:nvSpPr>
      <xdr:spPr>
        <a:xfrm>
          <a:off x="1013012" y="3155575"/>
          <a:ext cx="2563906" cy="726141"/>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26895</xdr:colOff>
      <xdr:row>20</xdr:row>
      <xdr:rowOff>0</xdr:rowOff>
    </xdr:from>
    <xdr:to>
      <xdr:col>22</xdr:col>
      <xdr:colOff>35859</xdr:colOff>
      <xdr:row>22</xdr:row>
      <xdr:rowOff>0</xdr:rowOff>
    </xdr:to>
    <xdr:sp macro="" textlink="">
      <xdr:nvSpPr>
        <xdr:cNvPr id="7" name="正方形/長方形 6">
          <a:extLst>
            <a:ext uri="{FF2B5EF4-FFF2-40B4-BE49-F238E27FC236}">
              <a16:creationId xmlns:a16="http://schemas.microsoft.com/office/drawing/2014/main" id="{04E8461D-2616-4DCC-887F-0910CB4C52FE}"/>
            </a:ext>
          </a:extLst>
        </xdr:cNvPr>
        <xdr:cNvSpPr/>
      </xdr:nvSpPr>
      <xdr:spPr>
        <a:xfrm>
          <a:off x="3612777" y="6490447"/>
          <a:ext cx="3074894" cy="663388"/>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125507</xdr:colOff>
      <xdr:row>18</xdr:row>
      <xdr:rowOff>134470</xdr:rowOff>
    </xdr:from>
    <xdr:to>
      <xdr:col>35</xdr:col>
      <xdr:colOff>268943</xdr:colOff>
      <xdr:row>20</xdr:row>
      <xdr:rowOff>80682</xdr:rowOff>
    </xdr:to>
    <xdr:sp macro="" textlink="">
      <xdr:nvSpPr>
        <xdr:cNvPr id="8" name="テキスト ボックス 7">
          <a:extLst>
            <a:ext uri="{FF2B5EF4-FFF2-40B4-BE49-F238E27FC236}">
              <a16:creationId xmlns:a16="http://schemas.microsoft.com/office/drawing/2014/main" id="{780CFC7B-455C-4399-8236-32C2124BE694}"/>
            </a:ext>
          </a:extLst>
        </xdr:cNvPr>
        <xdr:cNvSpPr txBox="1"/>
      </xdr:nvSpPr>
      <xdr:spPr>
        <a:xfrm>
          <a:off x="7333131" y="5961529"/>
          <a:ext cx="3074894" cy="609600"/>
        </a:xfrm>
        <a:prstGeom prst="flowChartAlternateProcess">
          <a:avLst/>
        </a:prstGeom>
        <a:solidFill>
          <a:schemeClr val="accent4">
            <a:lumMod val="40000"/>
            <a:lumOff val="60000"/>
          </a:schemeClr>
        </a:solidFill>
        <a:ln w="57150" cmpd="sng">
          <a:solidFill>
            <a:schemeClr val="accent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時間を入力すると，「サービス費」「利用者負担額」「公費負担額」が自動計算されます。</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endParaRPr kumimoji="1" lang="ja-JP" altLang="en-US" sz="1600">
            <a:ln>
              <a:solidFill>
                <a:sysClr val="windowText" lastClr="000000"/>
              </a:solidFill>
            </a:ln>
          </a:endParaRPr>
        </a:p>
      </xdr:txBody>
    </xdr:sp>
    <xdr:clientData/>
  </xdr:twoCellAnchor>
  <xdr:twoCellAnchor>
    <xdr:from>
      <xdr:col>25</xdr:col>
      <xdr:colOff>0</xdr:colOff>
      <xdr:row>15</xdr:row>
      <xdr:rowOff>304800</xdr:rowOff>
    </xdr:from>
    <xdr:to>
      <xdr:col>33</xdr:col>
      <xdr:colOff>268941</xdr:colOff>
      <xdr:row>18</xdr:row>
      <xdr:rowOff>26894</xdr:rowOff>
    </xdr:to>
    <xdr:sp macro="" textlink="">
      <xdr:nvSpPr>
        <xdr:cNvPr id="9" name="正方形/長方形 8">
          <a:extLst>
            <a:ext uri="{FF2B5EF4-FFF2-40B4-BE49-F238E27FC236}">
              <a16:creationId xmlns:a16="http://schemas.microsoft.com/office/drawing/2014/main" id="{620580BD-89EA-4E83-9682-73A67BCF4417}"/>
            </a:ext>
          </a:extLst>
        </xdr:cNvPr>
        <xdr:cNvSpPr/>
      </xdr:nvSpPr>
      <xdr:spPr>
        <a:xfrm>
          <a:off x="7485529" y="5136776"/>
          <a:ext cx="2635624" cy="717177"/>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304800</xdr:colOff>
      <xdr:row>9</xdr:row>
      <xdr:rowOff>206188</xdr:rowOff>
    </xdr:from>
    <xdr:to>
      <xdr:col>25</xdr:col>
      <xdr:colOff>26895</xdr:colOff>
      <xdr:row>12</xdr:row>
      <xdr:rowOff>26894</xdr:rowOff>
    </xdr:to>
    <xdr:sp macro="" textlink="">
      <xdr:nvSpPr>
        <xdr:cNvPr id="10" name="正方形/長方形 9">
          <a:extLst>
            <a:ext uri="{FF2B5EF4-FFF2-40B4-BE49-F238E27FC236}">
              <a16:creationId xmlns:a16="http://schemas.microsoft.com/office/drawing/2014/main" id="{F38B12B8-F9CB-46A1-AD8F-DBC0D39A6DAF}"/>
            </a:ext>
          </a:extLst>
        </xdr:cNvPr>
        <xdr:cNvSpPr/>
      </xdr:nvSpPr>
      <xdr:spPr>
        <a:xfrm>
          <a:off x="6615953" y="3146612"/>
          <a:ext cx="896471" cy="717176"/>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233083</xdr:colOff>
      <xdr:row>11</xdr:row>
      <xdr:rowOff>224117</xdr:rowOff>
    </xdr:from>
    <xdr:to>
      <xdr:col>29</xdr:col>
      <xdr:colOff>215154</xdr:colOff>
      <xdr:row>12</xdr:row>
      <xdr:rowOff>242047</xdr:rowOff>
    </xdr:to>
    <xdr:sp macro="" textlink="">
      <xdr:nvSpPr>
        <xdr:cNvPr id="11" name="テキスト ボックス 10">
          <a:extLst>
            <a:ext uri="{FF2B5EF4-FFF2-40B4-BE49-F238E27FC236}">
              <a16:creationId xmlns:a16="http://schemas.microsoft.com/office/drawing/2014/main" id="{AE6DEF3D-F5E7-4446-A1E3-BA950B9775DA}"/>
            </a:ext>
          </a:extLst>
        </xdr:cNvPr>
        <xdr:cNvSpPr txBox="1"/>
      </xdr:nvSpPr>
      <xdr:spPr>
        <a:xfrm>
          <a:off x="7162801" y="3729317"/>
          <a:ext cx="1721224" cy="349624"/>
        </a:xfrm>
        <a:prstGeom prst="flowChartAlternateProcess">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派遣人数を記入します。</a:t>
          </a:r>
        </a:p>
      </xdr:txBody>
    </xdr:sp>
    <xdr:clientData/>
  </xdr:twoCellAnchor>
  <xdr:twoCellAnchor>
    <xdr:from>
      <xdr:col>0</xdr:col>
      <xdr:colOff>197224</xdr:colOff>
      <xdr:row>9</xdr:row>
      <xdr:rowOff>215152</xdr:rowOff>
    </xdr:from>
    <xdr:to>
      <xdr:col>2</xdr:col>
      <xdr:colOff>161366</xdr:colOff>
      <xdr:row>12</xdr:row>
      <xdr:rowOff>44824</xdr:rowOff>
    </xdr:to>
    <xdr:sp macro="" textlink="">
      <xdr:nvSpPr>
        <xdr:cNvPr id="12" name="正方形/長方形 11">
          <a:extLst>
            <a:ext uri="{FF2B5EF4-FFF2-40B4-BE49-F238E27FC236}">
              <a16:creationId xmlns:a16="http://schemas.microsoft.com/office/drawing/2014/main" id="{EFAFBA6D-D7C0-49FA-993F-8BCD042A1B71}"/>
            </a:ext>
          </a:extLst>
        </xdr:cNvPr>
        <xdr:cNvSpPr/>
      </xdr:nvSpPr>
      <xdr:spPr>
        <a:xfrm>
          <a:off x="197224" y="3155576"/>
          <a:ext cx="376518" cy="726142"/>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143434</xdr:colOff>
      <xdr:row>12</xdr:row>
      <xdr:rowOff>179295</xdr:rowOff>
    </xdr:from>
    <xdr:to>
      <xdr:col>8</xdr:col>
      <xdr:colOff>340658</xdr:colOff>
      <xdr:row>17</xdr:row>
      <xdr:rowOff>152400</xdr:rowOff>
    </xdr:to>
    <xdr:sp macro="" textlink="">
      <xdr:nvSpPr>
        <xdr:cNvPr id="13" name="テキスト ボックス 12">
          <a:extLst>
            <a:ext uri="{FF2B5EF4-FFF2-40B4-BE49-F238E27FC236}">
              <a16:creationId xmlns:a16="http://schemas.microsoft.com/office/drawing/2014/main" id="{AEC08567-B8AD-4142-8D9E-EE4DC306FC53}"/>
            </a:ext>
          </a:extLst>
        </xdr:cNvPr>
        <xdr:cNvSpPr txBox="1"/>
      </xdr:nvSpPr>
      <xdr:spPr>
        <a:xfrm>
          <a:off x="143434" y="4016189"/>
          <a:ext cx="2097742" cy="1631576"/>
        </a:xfrm>
        <a:prstGeom prst="flowChartAlternateProcess">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日付を入力すると曜日が自動表示されます。</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自動表示されない時は，利用者情報シートの「サービス提供月」の入力が漏れている可能性があります。</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endPar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ly.e-tumo.jp/vill-tokai-ibaraki-u/offer/offerList_initDisplay.ac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BEB4-DC8D-461D-8045-9E599BC01341}">
  <sheetPr codeName="Sheet2">
    <tabColor theme="4" tint="0.39997558519241921"/>
    <pageSetUpPr fitToPage="1"/>
  </sheetPr>
  <dimension ref="A1:E12"/>
  <sheetViews>
    <sheetView showGridLines="0" tabSelected="1" zoomScaleNormal="100" zoomScaleSheetLayoutView="100" workbookViewId="0">
      <selection activeCell="A8" sqref="A8:A10"/>
    </sheetView>
  </sheetViews>
  <sheetFormatPr defaultRowHeight="16.2"/>
  <cols>
    <col min="1" max="1" width="53.3984375" style="12" customWidth="1"/>
    <col min="2" max="2" width="17.5" style="12" customWidth="1"/>
    <col min="3" max="3" width="13.09765625" style="12" customWidth="1"/>
    <col min="4" max="4" width="46.09765625" style="12" customWidth="1"/>
    <col min="5" max="5" width="14.3984375" style="12" customWidth="1"/>
    <col min="6" max="16384" width="8.796875" style="12"/>
  </cols>
  <sheetData>
    <row r="1" spans="1:5" ht="43.8" customHeight="1">
      <c r="A1" s="121" t="s">
        <v>205</v>
      </c>
    </row>
    <row r="2" spans="1:5" ht="33" customHeight="1">
      <c r="A2" s="12" t="s">
        <v>0</v>
      </c>
    </row>
    <row r="3" spans="1:5" ht="27.6" customHeight="1">
      <c r="A3" s="12" t="s">
        <v>214</v>
      </c>
    </row>
    <row r="4" spans="1:5" ht="11.4" customHeight="1"/>
    <row r="5" spans="1:5" ht="102.6" customHeight="1">
      <c r="A5" s="152" t="s">
        <v>215</v>
      </c>
      <c r="B5" s="152"/>
      <c r="C5" s="152"/>
    </row>
    <row r="6" spans="1:5" ht="7.8" customHeight="1" thickBot="1">
      <c r="A6" s="123"/>
      <c r="B6" s="123"/>
      <c r="C6" s="123"/>
    </row>
    <row r="7" spans="1:5" s="124" customFormat="1" ht="41.4" customHeight="1" thickTop="1" thickBot="1">
      <c r="A7" s="119" t="s">
        <v>160</v>
      </c>
      <c r="B7" s="119" t="s">
        <v>161</v>
      </c>
      <c r="C7" s="116" t="s">
        <v>162</v>
      </c>
      <c r="D7" s="155" t="s">
        <v>163</v>
      </c>
      <c r="E7" s="155"/>
    </row>
    <row r="8" spans="1:5" ht="42" customHeight="1" thickTop="1" thickBot="1">
      <c r="A8" s="153" t="s">
        <v>219</v>
      </c>
      <c r="B8" s="154" t="s">
        <v>164</v>
      </c>
      <c r="C8" s="154" t="s">
        <v>199</v>
      </c>
      <c r="D8" s="125" t="s">
        <v>200</v>
      </c>
      <c r="E8" s="126"/>
    </row>
    <row r="9" spans="1:5" ht="47.4" customHeight="1" thickTop="1" thickBot="1">
      <c r="A9" s="153"/>
      <c r="B9" s="154"/>
      <c r="C9" s="154"/>
      <c r="D9" s="122" t="s">
        <v>212</v>
      </c>
      <c r="E9" s="127"/>
    </row>
    <row r="10" spans="1:5" ht="17.399999999999999" thickTop="1" thickBot="1">
      <c r="A10" s="153"/>
      <c r="B10" s="154"/>
      <c r="C10" s="154"/>
      <c r="D10" s="128"/>
      <c r="E10" s="129"/>
    </row>
    <row r="11" spans="1:5" ht="24.6" customHeight="1" thickTop="1">
      <c r="D11" s="130"/>
    </row>
    <row r="12" spans="1:5" hidden="1"/>
  </sheetData>
  <sheetProtection algorithmName="SHA-512" hashValue="V09k00bVUmVS93rJ/iOF3r62CYUTPqeCvHlQoWwIEVCQAB5REtX8tdxC2S5pmU0Xksn1rTHC6stodJlw4mHiPA==" saltValue="K/tfiD/Eq2lzvEK6y9edgg==" spinCount="100000" sheet="1" objects="1" scenarios="1" selectLockedCells="1" selectUnlockedCells="1"/>
  <mergeCells count="5">
    <mergeCell ref="A5:C5"/>
    <mergeCell ref="A8:A10"/>
    <mergeCell ref="B8:B10"/>
    <mergeCell ref="C8:C10"/>
    <mergeCell ref="D7:E7"/>
  </mergeCells>
  <phoneticPr fontId="2"/>
  <hyperlinks>
    <hyperlink ref="D9" r:id="rId1" xr:uid="{FC450996-B815-40FB-B88B-5C271A864B89}"/>
  </hyperlinks>
  <pageMargins left="0.7" right="0.7" top="0.75" bottom="0.75" header="0.3" footer="0.3"/>
  <pageSetup paperSize="9" scale="8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3547-8E72-4290-92E0-DD3EE264C674}">
  <sheetPr codeName="Sheet3">
    <tabColor theme="4" tint="0.39997558519241921"/>
  </sheetPr>
  <dimension ref="A1:G10"/>
  <sheetViews>
    <sheetView showGridLines="0" view="pageBreakPreview" zoomScaleNormal="100" zoomScaleSheetLayoutView="100" workbookViewId="0">
      <selection activeCell="B3" sqref="B3"/>
    </sheetView>
  </sheetViews>
  <sheetFormatPr defaultRowHeight="13.2"/>
  <cols>
    <col min="1" max="1" width="35.59765625" style="25" customWidth="1"/>
    <col min="2" max="2" width="58" style="26" customWidth="1"/>
    <col min="3" max="16384" width="8.796875" style="26"/>
  </cols>
  <sheetData>
    <row r="1" spans="1:7" s="81" customFormat="1" ht="36.6" customHeight="1">
      <c r="A1" s="156" t="s">
        <v>206</v>
      </c>
      <c r="B1" s="157"/>
    </row>
    <row r="2" spans="1:7" s="81" customFormat="1" ht="22.2" customHeight="1">
      <c r="A2" s="158" t="s">
        <v>217</v>
      </c>
      <c r="B2" s="158"/>
    </row>
    <row r="3" spans="1:7" ht="32.4" customHeight="1">
      <c r="A3" s="131" t="s">
        <v>216</v>
      </c>
      <c r="B3" s="82"/>
      <c r="D3" s="133"/>
    </row>
    <row r="4" spans="1:7" ht="32.4" customHeight="1">
      <c r="A4" s="132" t="s">
        <v>1</v>
      </c>
      <c r="B4" s="82"/>
    </row>
    <row r="5" spans="1:7" ht="32.4" customHeight="1">
      <c r="A5" s="132" t="s">
        <v>2</v>
      </c>
      <c r="B5" s="82"/>
      <c r="G5" s="27"/>
    </row>
    <row r="6" spans="1:7" ht="32.4" customHeight="1">
      <c r="A6" s="132" t="s">
        <v>3</v>
      </c>
      <c r="B6" s="82"/>
    </row>
    <row r="7" spans="1:7" ht="32.4" customHeight="1">
      <c r="A7" s="131" t="s">
        <v>218</v>
      </c>
      <c r="B7" s="82"/>
    </row>
    <row r="8" spans="1:7" ht="32.4" customHeight="1">
      <c r="A8" s="132" t="s">
        <v>4</v>
      </c>
      <c r="B8" s="82"/>
    </row>
    <row r="9" spans="1:7" ht="32.4" customHeight="1">
      <c r="A9" s="132" t="s">
        <v>5</v>
      </c>
      <c r="B9" s="82"/>
    </row>
    <row r="10" spans="1:7" ht="32.4" customHeight="1">
      <c r="A10" s="131" t="s">
        <v>99</v>
      </c>
      <c r="B10" s="120"/>
    </row>
  </sheetData>
  <sheetProtection algorithmName="SHA-512" hashValue="VyMQvhw6FsqKZViIBl5pdopcUVTdVrzTi8G5Tih0ORZgOk0YoOaeq0ohu3vflVW07gTuSo55QsAKBaUMYCKHqw==" saltValue="0D4s1/uW35q0kW/yYixcTg==" spinCount="100000" sheet="1" objects="1" scenarios="1" selectLockedCells="1"/>
  <mergeCells count="2">
    <mergeCell ref="A1:B1"/>
    <mergeCell ref="A2:B2"/>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71E4-4D75-41F2-B653-8C51D85E2C2D}">
  <sheetPr codeName="Sheet4">
    <tabColor theme="4" tint="0.39997558519241921"/>
  </sheetPr>
  <dimension ref="A1:Y16"/>
  <sheetViews>
    <sheetView showGridLines="0" view="pageBreakPreview" zoomScaleNormal="100" zoomScaleSheetLayoutView="100" workbookViewId="0">
      <selection activeCell="B7" sqref="B7"/>
    </sheetView>
  </sheetViews>
  <sheetFormatPr defaultRowHeight="13.2"/>
  <cols>
    <col min="1" max="1" width="5.59765625" style="25" customWidth="1"/>
    <col min="2" max="2" width="6.19921875" style="25" customWidth="1"/>
    <col min="3" max="4" width="6.09765625" style="26" customWidth="1"/>
    <col min="5" max="5" width="6.09765625" style="25" customWidth="1"/>
    <col min="6" max="7" width="4" style="25" customWidth="1"/>
    <col min="8" max="10" width="5.296875" style="25" customWidth="1"/>
    <col min="11" max="12" width="5.69921875" style="26" customWidth="1"/>
    <col min="13" max="15" width="6.09765625" style="26" customWidth="1"/>
    <col min="16" max="17" width="3.69921875" style="26" customWidth="1"/>
    <col min="18" max="19" width="5.3984375" style="26" customWidth="1"/>
    <col min="20" max="20" width="5.3984375" style="25" customWidth="1"/>
    <col min="21" max="21" width="5.59765625" style="25" hidden="1" customWidth="1"/>
    <col min="22" max="22" width="5.59765625" style="26" hidden="1" customWidth="1"/>
    <col min="23" max="37" width="5.59765625" style="26" customWidth="1"/>
    <col min="38" max="16384" width="8.796875" style="26"/>
  </cols>
  <sheetData>
    <row r="1" spans="1:25" ht="40.799999999999997" customHeight="1">
      <c r="A1" s="159" t="s">
        <v>189</v>
      </c>
      <c r="B1" s="159"/>
      <c r="C1" s="159"/>
      <c r="D1" s="159"/>
      <c r="E1" s="159"/>
      <c r="F1" s="159"/>
      <c r="G1" s="159"/>
      <c r="H1" s="159"/>
      <c r="I1" s="159"/>
      <c r="J1" s="159"/>
      <c r="K1" s="159"/>
      <c r="L1" s="159"/>
      <c r="M1" s="159"/>
      <c r="N1" s="159"/>
      <c r="O1" s="159"/>
      <c r="P1" s="159"/>
      <c r="Q1" s="159"/>
      <c r="R1" s="159"/>
      <c r="S1" s="159"/>
      <c r="T1" s="159"/>
      <c r="V1" s="26">
        <v>1</v>
      </c>
    </row>
    <row r="2" spans="1:25" ht="31.8" customHeight="1">
      <c r="A2" s="32"/>
      <c r="B2" s="31"/>
      <c r="C2" s="160" t="s">
        <v>15</v>
      </c>
      <c r="D2" s="161"/>
      <c r="E2" s="161"/>
      <c r="F2" s="169"/>
      <c r="G2" s="169"/>
      <c r="H2" s="33" t="s">
        <v>16</v>
      </c>
      <c r="I2" s="28"/>
      <c r="J2" s="34" t="s">
        <v>17</v>
      </c>
      <c r="K2" s="27"/>
      <c r="L2" s="30"/>
      <c r="M2" s="160" t="s">
        <v>207</v>
      </c>
      <c r="N2" s="161"/>
      <c r="O2" s="161"/>
      <c r="P2" s="170"/>
      <c r="Q2" s="170"/>
      <c r="R2" s="33" t="s">
        <v>16</v>
      </c>
      <c r="S2" s="28"/>
      <c r="T2" s="34" t="s">
        <v>17</v>
      </c>
      <c r="V2" s="26">
        <v>0</v>
      </c>
    </row>
    <row r="3" spans="1:25" ht="18.600000000000001" customHeight="1" thickBot="1">
      <c r="A3" s="32"/>
      <c r="B3" s="31"/>
      <c r="C3" s="27"/>
      <c r="D3" s="27"/>
      <c r="E3" s="31"/>
      <c r="F3" s="31"/>
      <c r="G3" s="31"/>
      <c r="H3" s="31"/>
      <c r="I3" s="31"/>
      <c r="J3" s="31"/>
      <c r="K3" s="27"/>
      <c r="L3" s="27"/>
      <c r="M3" s="27"/>
      <c r="N3" s="27"/>
      <c r="O3" s="27"/>
      <c r="P3" s="27"/>
      <c r="R3" s="27"/>
      <c r="S3" s="27"/>
      <c r="T3" s="31"/>
    </row>
    <row r="4" spans="1:25" s="25" customFormat="1" ht="34.200000000000003" customHeight="1">
      <c r="A4" s="162" t="s">
        <v>6</v>
      </c>
      <c r="B4" s="35" t="s">
        <v>7</v>
      </c>
      <c r="C4" s="164" t="s">
        <v>9</v>
      </c>
      <c r="D4" s="164"/>
      <c r="E4" s="164"/>
      <c r="F4" s="166" t="s">
        <v>77</v>
      </c>
      <c r="G4" s="166"/>
      <c r="H4" s="166"/>
      <c r="I4" s="168" t="s">
        <v>10</v>
      </c>
      <c r="J4" s="168"/>
      <c r="K4" s="166" t="s">
        <v>192</v>
      </c>
      <c r="L4" s="166"/>
      <c r="M4" s="164" t="s">
        <v>78</v>
      </c>
      <c r="N4" s="164"/>
      <c r="O4" s="164"/>
      <c r="P4" s="166" t="s">
        <v>14</v>
      </c>
      <c r="Q4" s="166"/>
      <c r="R4" s="166"/>
      <c r="S4" s="166"/>
      <c r="T4" s="185"/>
    </row>
    <row r="5" spans="1:25" ht="42" customHeight="1">
      <c r="A5" s="163"/>
      <c r="B5" s="36" t="s">
        <v>8</v>
      </c>
      <c r="C5" s="165" t="s">
        <v>67</v>
      </c>
      <c r="D5" s="165"/>
      <c r="E5" s="165"/>
      <c r="F5" s="165" t="s">
        <v>68</v>
      </c>
      <c r="G5" s="167"/>
      <c r="H5" s="167"/>
      <c r="I5" s="165" t="s">
        <v>12</v>
      </c>
      <c r="J5" s="165"/>
      <c r="K5" s="165" t="s">
        <v>13</v>
      </c>
      <c r="L5" s="165"/>
      <c r="M5" s="165" t="s">
        <v>169</v>
      </c>
      <c r="N5" s="165"/>
      <c r="O5" s="165"/>
      <c r="P5" s="165" t="s">
        <v>213</v>
      </c>
      <c r="Q5" s="165"/>
      <c r="R5" s="165"/>
      <c r="S5" s="165"/>
      <c r="T5" s="186"/>
      <c r="U5" s="26"/>
      <c r="Y5" s="118"/>
    </row>
    <row r="6" spans="1:25" ht="24.6" customHeight="1">
      <c r="A6" s="83" t="s">
        <v>18</v>
      </c>
      <c r="B6" s="151">
        <v>1</v>
      </c>
      <c r="C6" s="172" t="s">
        <v>19</v>
      </c>
      <c r="D6" s="172"/>
      <c r="E6" s="172"/>
      <c r="F6" s="172" t="s">
        <v>20</v>
      </c>
      <c r="G6" s="172"/>
      <c r="H6" s="172"/>
      <c r="I6" s="172">
        <v>23</v>
      </c>
      <c r="J6" s="172"/>
      <c r="K6" s="173">
        <v>0.1</v>
      </c>
      <c r="L6" s="174"/>
      <c r="M6" s="175" t="str">
        <f>IF(K6="","",VLOOKUP(K6,プルダウン!A7:B9,2,FALSE))</f>
        <v>課税世帯</v>
      </c>
      <c r="N6" s="175"/>
      <c r="O6" s="175"/>
      <c r="P6" s="187"/>
      <c r="Q6" s="187"/>
      <c r="R6" s="187"/>
      <c r="S6" s="187"/>
      <c r="T6" s="188"/>
      <c r="U6" s="26"/>
    </row>
    <row r="7" spans="1:25" ht="24.6" customHeight="1">
      <c r="A7" s="148">
        <v>1</v>
      </c>
      <c r="B7" s="84"/>
      <c r="C7" s="171"/>
      <c r="D7" s="171"/>
      <c r="E7" s="171"/>
      <c r="F7" s="176"/>
      <c r="G7" s="176"/>
      <c r="H7" s="176"/>
      <c r="I7" s="176"/>
      <c r="J7" s="176"/>
      <c r="K7" s="177"/>
      <c r="L7" s="178"/>
      <c r="M7" s="175" t="str">
        <f>IF(K7="","",VLOOKUP(K7,プルダウン!A7:B9,2,FALSE))</f>
        <v/>
      </c>
      <c r="N7" s="175"/>
      <c r="O7" s="175"/>
      <c r="P7" s="171"/>
      <c r="Q7" s="171"/>
      <c r="R7" s="171"/>
      <c r="S7" s="171"/>
      <c r="T7" s="189"/>
      <c r="U7" s="27">
        <f>COUNTIF($B$7:B7,"1")</f>
        <v>0</v>
      </c>
    </row>
    <row r="8" spans="1:25" ht="24.6" customHeight="1">
      <c r="A8" s="148">
        <v>2</v>
      </c>
      <c r="B8" s="84"/>
      <c r="C8" s="171"/>
      <c r="D8" s="171"/>
      <c r="E8" s="171"/>
      <c r="F8" s="176"/>
      <c r="G8" s="176"/>
      <c r="H8" s="176"/>
      <c r="I8" s="176"/>
      <c r="J8" s="176"/>
      <c r="K8" s="177"/>
      <c r="L8" s="178"/>
      <c r="M8" s="175" t="str">
        <f>IF(K8="","",VLOOKUP(K8,プルダウン!A8:B9,2,FALSE))</f>
        <v/>
      </c>
      <c r="N8" s="175"/>
      <c r="O8" s="175"/>
      <c r="P8" s="171"/>
      <c r="Q8" s="171"/>
      <c r="R8" s="171"/>
      <c r="S8" s="171"/>
      <c r="T8" s="189"/>
      <c r="U8" s="27">
        <f>COUNTIF($B$7:B8,"1")</f>
        <v>0</v>
      </c>
    </row>
    <row r="9" spans="1:25" ht="24.6" customHeight="1">
      <c r="A9" s="148">
        <v>3</v>
      </c>
      <c r="B9" s="84"/>
      <c r="C9" s="171"/>
      <c r="D9" s="171"/>
      <c r="E9" s="171"/>
      <c r="F9" s="176"/>
      <c r="G9" s="176"/>
      <c r="H9" s="176"/>
      <c r="I9" s="176"/>
      <c r="J9" s="176"/>
      <c r="K9" s="177"/>
      <c r="L9" s="178"/>
      <c r="M9" s="175" t="str">
        <f>IF(K9="","",VLOOKUP(K9,プルダウン!A7:B9,2,FALSE))</f>
        <v/>
      </c>
      <c r="N9" s="175"/>
      <c r="O9" s="175"/>
      <c r="P9" s="171"/>
      <c r="Q9" s="171"/>
      <c r="R9" s="171"/>
      <c r="S9" s="171"/>
      <c r="T9" s="189"/>
      <c r="U9" s="27">
        <f>COUNTIF($B$7:B9,"1")</f>
        <v>0</v>
      </c>
    </row>
    <row r="10" spans="1:25" ht="24.6" customHeight="1">
      <c r="A10" s="148">
        <v>4</v>
      </c>
      <c r="B10" s="84"/>
      <c r="C10" s="171"/>
      <c r="D10" s="171"/>
      <c r="E10" s="171"/>
      <c r="F10" s="176"/>
      <c r="G10" s="176"/>
      <c r="H10" s="176"/>
      <c r="I10" s="176"/>
      <c r="J10" s="176"/>
      <c r="K10" s="177"/>
      <c r="L10" s="178"/>
      <c r="M10" s="175" t="str">
        <f>IF(K10="","",VLOOKUP(K10,プルダウン!A7:B9,2,FALSE))</f>
        <v/>
      </c>
      <c r="N10" s="175"/>
      <c r="O10" s="175"/>
      <c r="P10" s="171"/>
      <c r="Q10" s="171"/>
      <c r="R10" s="171"/>
      <c r="S10" s="171"/>
      <c r="T10" s="189"/>
      <c r="U10" s="27">
        <f>COUNTIF($B$7:B10,"1")</f>
        <v>0</v>
      </c>
    </row>
    <row r="11" spans="1:25" ht="24.6" customHeight="1">
      <c r="A11" s="148">
        <v>5</v>
      </c>
      <c r="B11" s="84"/>
      <c r="C11" s="171"/>
      <c r="D11" s="171"/>
      <c r="E11" s="171"/>
      <c r="F11" s="176"/>
      <c r="G11" s="176"/>
      <c r="H11" s="176"/>
      <c r="I11" s="176"/>
      <c r="J11" s="176"/>
      <c r="K11" s="177"/>
      <c r="L11" s="178"/>
      <c r="M11" s="175" t="str">
        <f>IF(K11="","",VLOOKUP(K11,プルダウン!A7:B9,2,FALSE))</f>
        <v/>
      </c>
      <c r="N11" s="175"/>
      <c r="O11" s="175"/>
      <c r="P11" s="171"/>
      <c r="Q11" s="171"/>
      <c r="R11" s="171"/>
      <c r="S11" s="171"/>
      <c r="T11" s="189"/>
      <c r="U11" s="27">
        <f>COUNTIF($B$7:B11,"1")</f>
        <v>0</v>
      </c>
    </row>
    <row r="12" spans="1:25" ht="24.6" customHeight="1">
      <c r="A12" s="148">
        <v>6</v>
      </c>
      <c r="B12" s="84"/>
      <c r="C12" s="171"/>
      <c r="D12" s="171"/>
      <c r="E12" s="171"/>
      <c r="F12" s="176"/>
      <c r="G12" s="176"/>
      <c r="H12" s="176"/>
      <c r="I12" s="176"/>
      <c r="J12" s="176"/>
      <c r="K12" s="177"/>
      <c r="L12" s="178"/>
      <c r="M12" s="175" t="str">
        <f>IF(K12="","",VLOOKUP(K12,プルダウン!A7:B9,2,FALSE))</f>
        <v/>
      </c>
      <c r="N12" s="175"/>
      <c r="O12" s="175"/>
      <c r="P12" s="171"/>
      <c r="Q12" s="171"/>
      <c r="R12" s="171"/>
      <c r="S12" s="171"/>
      <c r="T12" s="189"/>
      <c r="U12" s="27">
        <f>COUNTIF($B$7:B12,"1")</f>
        <v>0</v>
      </c>
    </row>
    <row r="13" spans="1:25" ht="24.6" customHeight="1">
      <c r="A13" s="148">
        <v>7</v>
      </c>
      <c r="B13" s="84"/>
      <c r="C13" s="171"/>
      <c r="D13" s="171"/>
      <c r="E13" s="171"/>
      <c r="F13" s="176"/>
      <c r="G13" s="176"/>
      <c r="H13" s="176"/>
      <c r="I13" s="176"/>
      <c r="J13" s="176"/>
      <c r="K13" s="177"/>
      <c r="L13" s="178"/>
      <c r="M13" s="175" t="str">
        <f>IF(K13="","",VLOOKUP(K13,プルダウン!A7:B9,2,FALSE))</f>
        <v/>
      </c>
      <c r="N13" s="175"/>
      <c r="O13" s="175"/>
      <c r="P13" s="171"/>
      <c r="Q13" s="171"/>
      <c r="R13" s="171"/>
      <c r="S13" s="171"/>
      <c r="T13" s="189"/>
      <c r="U13" s="27">
        <f>COUNTIF($B$7:B13,"1")</f>
        <v>0</v>
      </c>
    </row>
    <row r="14" spans="1:25" ht="24.6" customHeight="1">
      <c r="A14" s="148">
        <v>8</v>
      </c>
      <c r="B14" s="84"/>
      <c r="C14" s="171"/>
      <c r="D14" s="171"/>
      <c r="E14" s="171"/>
      <c r="F14" s="176"/>
      <c r="G14" s="176"/>
      <c r="H14" s="176"/>
      <c r="I14" s="176"/>
      <c r="J14" s="176"/>
      <c r="K14" s="177"/>
      <c r="L14" s="178"/>
      <c r="M14" s="175" t="str">
        <f>IF(K14="","",VLOOKUP(K14,プルダウン!A7:B9,2,FALSE))</f>
        <v/>
      </c>
      <c r="N14" s="175"/>
      <c r="O14" s="175"/>
      <c r="P14" s="171"/>
      <c r="Q14" s="171"/>
      <c r="R14" s="171"/>
      <c r="S14" s="171"/>
      <c r="T14" s="189"/>
      <c r="U14" s="27">
        <f>COUNTIF($B$7:B14,"1")</f>
        <v>0</v>
      </c>
    </row>
    <row r="15" spans="1:25" ht="24.6" customHeight="1">
      <c r="A15" s="148">
        <v>9</v>
      </c>
      <c r="B15" s="84"/>
      <c r="C15" s="171"/>
      <c r="D15" s="171"/>
      <c r="E15" s="171"/>
      <c r="F15" s="176"/>
      <c r="G15" s="176"/>
      <c r="H15" s="176"/>
      <c r="I15" s="176"/>
      <c r="J15" s="176"/>
      <c r="K15" s="177"/>
      <c r="L15" s="178"/>
      <c r="M15" s="175" t="str">
        <f>IF(K15="","",VLOOKUP(K15,プルダウン!A7:B9,2,FALSE))</f>
        <v/>
      </c>
      <c r="N15" s="175"/>
      <c r="O15" s="175"/>
      <c r="P15" s="171"/>
      <c r="Q15" s="171"/>
      <c r="R15" s="171"/>
      <c r="S15" s="171"/>
      <c r="T15" s="189"/>
      <c r="U15" s="27">
        <f>COUNTIF($B$7:B15,"1")</f>
        <v>0</v>
      </c>
    </row>
    <row r="16" spans="1:25" ht="24.6" customHeight="1" thickBot="1">
      <c r="A16" s="149">
        <v>10</v>
      </c>
      <c r="B16" s="85"/>
      <c r="C16" s="183"/>
      <c r="D16" s="183"/>
      <c r="E16" s="183"/>
      <c r="F16" s="176"/>
      <c r="G16" s="176"/>
      <c r="H16" s="176"/>
      <c r="I16" s="182"/>
      <c r="J16" s="182"/>
      <c r="K16" s="180"/>
      <c r="L16" s="181"/>
      <c r="M16" s="179" t="str">
        <f>IF(K16="","",VLOOKUP(K16,プルダウン!A7:B9,2,FALSE))</f>
        <v/>
      </c>
      <c r="N16" s="179"/>
      <c r="O16" s="179"/>
      <c r="P16" s="183"/>
      <c r="Q16" s="183"/>
      <c r="R16" s="183"/>
      <c r="S16" s="183"/>
      <c r="T16" s="184"/>
      <c r="U16" s="27">
        <f>COUNTIF($B$7:B16,"1")</f>
        <v>0</v>
      </c>
    </row>
  </sheetData>
  <sheetProtection algorithmName="SHA-512" hashValue="zuz2sIwqvm1Yq7c9m7moSoI3J7iNEVhyTQYaBW1PsPRcgvpfNItCyqBn/CMoGU8sZVNFgnn4BzOwNXq2N29B5w==" saltValue="YYS9LB54eMq1d+z/vK0gVw==" spinCount="100000" sheet="1" objects="1" scenarios="1" selectLockedCells="1"/>
  <dataConsolidate/>
  <mergeCells count="84">
    <mergeCell ref="P16:T16"/>
    <mergeCell ref="P4:T4"/>
    <mergeCell ref="P5:T5"/>
    <mergeCell ref="P6:T6"/>
    <mergeCell ref="P7:T7"/>
    <mergeCell ref="P8:T8"/>
    <mergeCell ref="P9:T9"/>
    <mergeCell ref="P10:T10"/>
    <mergeCell ref="P11:T11"/>
    <mergeCell ref="P12:T12"/>
    <mergeCell ref="P13:T13"/>
    <mergeCell ref="P14:T14"/>
    <mergeCell ref="P15:T15"/>
    <mergeCell ref="M16:O16"/>
    <mergeCell ref="K16:L16"/>
    <mergeCell ref="I16:J16"/>
    <mergeCell ref="F16:H16"/>
    <mergeCell ref="C15:E15"/>
    <mergeCell ref="C16:E16"/>
    <mergeCell ref="F15:H15"/>
    <mergeCell ref="M15:O15"/>
    <mergeCell ref="I15:J15"/>
    <mergeCell ref="K15:L15"/>
    <mergeCell ref="F8:H8"/>
    <mergeCell ref="F9:H9"/>
    <mergeCell ref="F10:H10"/>
    <mergeCell ref="M13:O13"/>
    <mergeCell ref="M14:O14"/>
    <mergeCell ref="I13:J13"/>
    <mergeCell ref="I14:J14"/>
    <mergeCell ref="K13:L13"/>
    <mergeCell ref="K14:L14"/>
    <mergeCell ref="M10:O10"/>
    <mergeCell ref="M11:O11"/>
    <mergeCell ref="F13:H13"/>
    <mergeCell ref="F14:H14"/>
    <mergeCell ref="I12:J12"/>
    <mergeCell ref="F11:H11"/>
    <mergeCell ref="F12:H12"/>
    <mergeCell ref="I7:J7"/>
    <mergeCell ref="I8:J8"/>
    <mergeCell ref="I9:J9"/>
    <mergeCell ref="I10:J10"/>
    <mergeCell ref="I11:J11"/>
    <mergeCell ref="F6:H6"/>
    <mergeCell ref="I6:J6"/>
    <mergeCell ref="K6:L6"/>
    <mergeCell ref="M6:O6"/>
    <mergeCell ref="C12:E12"/>
    <mergeCell ref="F7:H7"/>
    <mergeCell ref="M12:O12"/>
    <mergeCell ref="K7:L7"/>
    <mergeCell ref="K8:L8"/>
    <mergeCell ref="K9:L9"/>
    <mergeCell ref="K10:L10"/>
    <mergeCell ref="K11:L11"/>
    <mergeCell ref="K12:L12"/>
    <mergeCell ref="M7:O7"/>
    <mergeCell ref="M8:O8"/>
    <mergeCell ref="M9:O9"/>
    <mergeCell ref="C13:E13"/>
    <mergeCell ref="C14:E14"/>
    <mergeCell ref="C6:E6"/>
    <mergeCell ref="C7:E7"/>
    <mergeCell ref="C8:E8"/>
    <mergeCell ref="C9:E9"/>
    <mergeCell ref="C10:E10"/>
    <mergeCell ref="C11:E11"/>
    <mergeCell ref="A1:T1"/>
    <mergeCell ref="C2:E2"/>
    <mergeCell ref="A4:A5"/>
    <mergeCell ref="C4:E4"/>
    <mergeCell ref="C5:E5"/>
    <mergeCell ref="K4:L4"/>
    <mergeCell ref="K5:L5"/>
    <mergeCell ref="M4:O4"/>
    <mergeCell ref="M5:O5"/>
    <mergeCell ref="F4:H4"/>
    <mergeCell ref="F5:H5"/>
    <mergeCell ref="I4:J4"/>
    <mergeCell ref="I5:J5"/>
    <mergeCell ref="M2:O2"/>
    <mergeCell ref="F2:G2"/>
    <mergeCell ref="P2:Q2"/>
  </mergeCells>
  <phoneticPr fontId="2"/>
  <conditionalFormatting sqref="F2:G2 I2 P2:Q2 S2">
    <cfRule type="containsBlanks" dxfId="182" priority="1">
      <formula>LEN(TRIM(F2))=0</formula>
    </cfRule>
  </conditionalFormatting>
  <dataValidations count="1">
    <dataValidation type="list" allowBlank="1" showInputMessage="1" showErrorMessage="1" sqref="B7:B16" xr:uid="{F7FE9AB8-1703-4580-AC7A-EEA7CB4ACC25}">
      <formula1>$V$1:$V$2</formula1>
    </dataValidation>
  </dataValidations>
  <hyperlinks>
    <hyperlink ref="A7" location="'1'!A1" display="'1'!A1" xr:uid="{068CA15D-5CCE-4F17-852F-5D2A2886A552}"/>
    <hyperlink ref="A8" location="'２'!A1" display="'２'!A1" xr:uid="{63B8F714-CB84-42E3-B7AB-3CFDD297DFEA}"/>
    <hyperlink ref="A9" location="'３'!A1" display="'３'!A1" xr:uid="{ED4CB8F8-737F-4294-8F3C-74595E12326E}"/>
    <hyperlink ref="A10" location="'4'!A1" display="'4'!A1" xr:uid="{2B81A4FE-5A1C-46B1-B918-A30D82A07A49}"/>
    <hyperlink ref="A11" location="'5'!A1" display="'5'!A1" xr:uid="{EA2F7381-D63B-4771-B316-3CB6810B0B3E}"/>
    <hyperlink ref="A12" location="'6'!A1" display="'6'!A1" xr:uid="{6693F3F1-6913-4C3E-9E5F-8B2AD98E0C38}"/>
    <hyperlink ref="A13" location="'7'!A1" display="'7'!A1" xr:uid="{1382079D-129F-4E7E-BC9A-E2B599328E59}"/>
    <hyperlink ref="A14" location="'8'!Print_Area" display="'8'!Print_Area" xr:uid="{8F270E3C-CC1F-46A7-852D-89FAB81286FA}"/>
    <hyperlink ref="A15" location="'9'!A1" display="'9'!A1" xr:uid="{8B609D17-51B4-4DA2-94F5-ECDA8F6AC17F}"/>
    <hyperlink ref="A16" location="'10'!A1" display="'10'!A1" xr:uid="{E4B8D964-1E5D-4107-BF16-DC569E64C4A0}"/>
  </hyperlinks>
  <pageMargins left="0.7" right="0.7" top="0.75" bottom="0.75" header="0.3" footer="0.3"/>
  <pageSetup paperSize="9" scale="7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C667B9C-0C30-409D-9650-4B4FB8FF270B}">
          <x14:formula1>
            <xm:f>プルダウン!$A$2:$A$3</xm:f>
          </x14:formula1>
          <xm:sqref>F6:H16</xm:sqref>
        </x14:dataValidation>
        <x14:dataValidation type="list" allowBlank="1" showInputMessage="1" showErrorMessage="1" xr:uid="{2803B586-DFB6-40D8-A25A-F8389ACC7A05}">
          <x14:formula1>
            <xm:f>プルダウン!$A$7:$A$9</xm:f>
          </x14:formula1>
          <xm:sqref>K6:L16</xm:sqref>
        </x14:dataValidation>
        <x14:dataValidation type="list" allowBlank="1" showInputMessage="1" showErrorMessage="1" xr:uid="{935D5B42-DA89-47E9-BAFA-04C580296DC7}">
          <x14:formula1>
            <xm:f>プルダウン!$E$2:$E$13</xm:f>
          </x14:formula1>
          <xm:sqref>I2 S2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85B6-6949-4A94-996E-EB2C8EDA6CA9}">
  <sheetPr codeName="Sheet1">
    <tabColor theme="9" tint="0.59999389629810485"/>
  </sheetPr>
  <dimension ref="A1:AA37"/>
  <sheetViews>
    <sheetView showGridLines="0" view="pageBreakPreview" zoomScaleNormal="100" zoomScaleSheetLayoutView="100" workbookViewId="0">
      <selection activeCell="P1" sqref="P1"/>
    </sheetView>
  </sheetViews>
  <sheetFormatPr defaultRowHeight="18"/>
  <cols>
    <col min="1" max="1" width="2.296875" style="37" customWidth="1"/>
    <col min="2" max="2" width="2.5" style="37" customWidth="1"/>
    <col min="3" max="3" width="3.796875" style="37" customWidth="1"/>
    <col min="4" max="5" width="4.5" style="37" customWidth="1"/>
    <col min="6" max="8" width="4.3984375" style="37" customWidth="1"/>
    <col min="9" max="11" width="4.5" style="37" customWidth="1"/>
    <col min="12" max="12" width="5.59765625" style="37" customWidth="1"/>
    <col min="13" max="14" width="4.19921875" style="37" customWidth="1"/>
    <col min="15" max="21" width="4" style="37" customWidth="1"/>
    <col min="22" max="16384" width="8.796875" style="37"/>
  </cols>
  <sheetData>
    <row r="1" spans="1:21">
      <c r="A1" s="45"/>
      <c r="B1" s="44"/>
      <c r="C1" s="44"/>
      <c r="D1" s="44"/>
      <c r="E1" s="44"/>
      <c r="F1" s="44"/>
      <c r="G1" s="44"/>
      <c r="H1" s="44"/>
      <c r="I1" s="44"/>
      <c r="J1" s="44"/>
      <c r="K1" s="44"/>
      <c r="L1" s="44"/>
      <c r="M1" s="45"/>
      <c r="N1" s="45"/>
      <c r="O1" s="46" t="s">
        <v>69</v>
      </c>
      <c r="P1" s="147"/>
      <c r="Q1" s="46" t="s">
        <v>71</v>
      </c>
      <c r="R1" s="38"/>
      <c r="S1" s="46" t="s">
        <v>73</v>
      </c>
      <c r="T1" s="38"/>
      <c r="U1" s="46" t="s">
        <v>72</v>
      </c>
    </row>
    <row r="2" spans="1:21" ht="13.2" customHeight="1">
      <c r="A2" s="45"/>
      <c r="B2" s="44"/>
      <c r="C2" s="44"/>
      <c r="D2" s="44"/>
      <c r="E2" s="44"/>
      <c r="F2" s="44"/>
      <c r="G2" s="44"/>
      <c r="H2" s="44"/>
      <c r="I2" s="44"/>
      <c r="J2" s="44"/>
      <c r="K2" s="44"/>
      <c r="L2" s="44"/>
      <c r="M2" s="44"/>
      <c r="N2" s="47"/>
      <c r="O2" s="44"/>
      <c r="P2" s="44"/>
      <c r="Q2" s="44"/>
      <c r="R2" s="44"/>
      <c r="S2" s="44"/>
      <c r="T2" s="44"/>
      <c r="U2" s="48"/>
    </row>
    <row r="3" spans="1:21">
      <c r="A3" s="45"/>
      <c r="B3" s="44"/>
      <c r="C3" s="44"/>
      <c r="D3" s="44"/>
      <c r="E3" s="44"/>
      <c r="F3" s="190" t="s">
        <v>193</v>
      </c>
      <c r="G3" s="190"/>
      <c r="H3" s="190"/>
      <c r="I3" s="190"/>
      <c r="J3" s="190"/>
      <c r="K3" s="190"/>
      <c r="L3" s="190"/>
      <c r="M3" s="190"/>
      <c r="N3" s="190"/>
      <c r="O3" s="190"/>
      <c r="P3" s="190"/>
      <c r="Q3" s="49"/>
      <c r="R3" s="49"/>
      <c r="S3" s="49"/>
      <c r="T3" s="44"/>
      <c r="U3" s="44"/>
    </row>
    <row r="4" spans="1:21">
      <c r="A4" s="45"/>
      <c r="B4" s="44"/>
      <c r="C4" s="44"/>
      <c r="D4" s="44"/>
      <c r="E4" s="44"/>
      <c r="F4" s="44"/>
      <c r="G4" s="44"/>
      <c r="H4" s="44"/>
      <c r="I4" s="44"/>
      <c r="J4" s="44"/>
      <c r="K4" s="44"/>
      <c r="L4" s="44"/>
      <c r="M4" s="44"/>
      <c r="N4" s="44"/>
      <c r="O4" s="44"/>
      <c r="P4" s="44"/>
      <c r="Q4" s="44"/>
      <c r="R4" s="44"/>
      <c r="S4" s="44"/>
      <c r="T4" s="44"/>
      <c r="U4" s="44"/>
    </row>
    <row r="5" spans="1:21">
      <c r="A5" s="45"/>
      <c r="B5" s="50" t="s">
        <v>25</v>
      </c>
      <c r="C5" s="51"/>
      <c r="D5" s="51"/>
      <c r="E5" s="51"/>
      <c r="F5" s="51"/>
      <c r="G5" s="51"/>
      <c r="H5" s="51"/>
      <c r="I5" s="44"/>
      <c r="J5" s="44"/>
      <c r="K5" s="44"/>
      <c r="L5" s="44"/>
      <c r="M5" s="44"/>
      <c r="N5" s="44"/>
      <c r="O5" s="44"/>
      <c r="P5" s="44"/>
      <c r="Q5" s="44"/>
      <c r="R5" s="44"/>
      <c r="S5" s="44"/>
      <c r="T5" s="44"/>
      <c r="U5" s="44"/>
    </row>
    <row r="6" spans="1:21" ht="18" customHeight="1">
      <c r="A6" s="45"/>
      <c r="B6" s="52"/>
      <c r="C6" s="51"/>
      <c r="D6" s="51"/>
      <c r="E6" s="51"/>
      <c r="F6" s="51"/>
      <c r="G6" s="51"/>
      <c r="H6" s="51"/>
      <c r="I6" s="44"/>
      <c r="J6" s="44"/>
      <c r="K6" s="44"/>
      <c r="L6" s="44"/>
      <c r="M6" s="44"/>
      <c r="N6" s="44"/>
      <c r="O6" s="44"/>
      <c r="P6" s="44"/>
      <c r="Q6" s="44"/>
      <c r="R6" s="44"/>
      <c r="S6" s="44"/>
      <c r="T6" s="44"/>
      <c r="U6" s="44"/>
    </row>
    <row r="7" spans="1:21" ht="45.6" customHeight="1">
      <c r="A7" s="45"/>
      <c r="B7" s="53"/>
      <c r="C7" s="191" t="s">
        <v>168</v>
      </c>
      <c r="D7" s="191"/>
      <c r="E7" s="191"/>
      <c r="F7" s="191"/>
      <c r="G7" s="191"/>
      <c r="H7" s="191"/>
      <c r="I7" s="191"/>
      <c r="J7" s="191"/>
      <c r="K7" s="191"/>
      <c r="L7" s="191"/>
      <c r="M7" s="191"/>
      <c r="N7" s="191"/>
      <c r="O7" s="191"/>
      <c r="P7" s="191"/>
      <c r="Q7" s="191"/>
      <c r="R7" s="191"/>
      <c r="S7" s="44"/>
      <c r="T7" s="44"/>
      <c r="U7" s="44"/>
    </row>
    <row r="8" spans="1:21" ht="21" customHeight="1">
      <c r="A8" s="45"/>
      <c r="B8" s="53"/>
      <c r="C8" s="54"/>
      <c r="D8" s="51"/>
      <c r="E8" s="51"/>
      <c r="F8" s="51"/>
      <c r="G8" s="51"/>
      <c r="H8" s="51"/>
      <c r="I8" s="51"/>
      <c r="J8" s="51"/>
      <c r="K8" s="51"/>
      <c r="L8" s="44"/>
      <c r="M8" s="44"/>
      <c r="N8" s="44"/>
      <c r="O8" s="44"/>
      <c r="P8" s="44"/>
      <c r="Q8" s="44"/>
      <c r="R8" s="44"/>
      <c r="S8" s="44"/>
      <c r="T8" s="44"/>
      <c r="U8" s="44"/>
    </row>
    <row r="9" spans="1:21" ht="21" customHeight="1">
      <c r="A9" s="45"/>
      <c r="B9" s="53"/>
      <c r="C9" s="54"/>
      <c r="D9" s="51"/>
      <c r="E9" s="51" t="s">
        <v>69</v>
      </c>
      <c r="F9" s="55" t="str">
        <f>IF(利用者情報!F2="","",DATE(利用者情報!F2,利用者情報!I2,1))</f>
        <v/>
      </c>
      <c r="G9" s="46" t="s">
        <v>71</v>
      </c>
      <c r="H9" s="56" t="str">
        <f>IF(利用者情報!I2="","",利用者情報!I2)</f>
        <v/>
      </c>
      <c r="I9" s="57" t="s">
        <v>95</v>
      </c>
      <c r="J9" s="57"/>
      <c r="K9" s="46"/>
      <c r="L9" s="44"/>
      <c r="M9" s="44"/>
      <c r="N9" s="44"/>
      <c r="O9" s="44"/>
      <c r="P9" s="44"/>
      <c r="Q9" s="44"/>
      <c r="R9" s="44"/>
      <c r="S9" s="44"/>
      <c r="T9" s="44"/>
      <c r="U9" s="44"/>
    </row>
    <row r="10" spans="1:21" ht="13.8" customHeight="1" thickBot="1">
      <c r="A10" s="45"/>
      <c r="B10" s="53"/>
      <c r="C10" s="54"/>
      <c r="D10" s="51"/>
      <c r="E10" s="51"/>
      <c r="F10" s="51"/>
      <c r="G10" s="51"/>
      <c r="H10" s="51"/>
      <c r="I10" s="51"/>
      <c r="J10" s="51"/>
      <c r="K10" s="51"/>
      <c r="L10" s="44"/>
      <c r="M10" s="44"/>
      <c r="N10" s="44"/>
      <c r="O10" s="44"/>
      <c r="P10" s="44"/>
      <c r="Q10" s="44"/>
      <c r="R10" s="44"/>
      <c r="S10" s="44"/>
      <c r="T10" s="44"/>
      <c r="U10" s="44"/>
    </row>
    <row r="11" spans="1:21" ht="18" customHeight="1">
      <c r="A11" s="45"/>
      <c r="B11" s="49"/>
      <c r="C11" s="49"/>
      <c r="D11" s="44"/>
      <c r="E11" s="44"/>
      <c r="F11" s="210" t="s">
        <v>89</v>
      </c>
      <c r="G11" s="211"/>
      <c r="H11" s="211"/>
      <c r="I11" s="204" t="str">
        <f ca="1">IF(明細書!AB11="","",明細書!AB11)</f>
        <v/>
      </c>
      <c r="J11" s="204"/>
      <c r="K11" s="204"/>
      <c r="L11" s="204"/>
      <c r="M11" s="204"/>
      <c r="N11" s="204"/>
      <c r="O11" s="206" t="s">
        <v>70</v>
      </c>
      <c r="P11" s="207"/>
      <c r="Q11" s="44"/>
      <c r="R11" s="58"/>
      <c r="S11" s="58"/>
      <c r="T11" s="58"/>
      <c r="U11" s="59"/>
    </row>
    <row r="12" spans="1:21" ht="18.600000000000001" thickBot="1">
      <c r="A12" s="45"/>
      <c r="B12" s="53"/>
      <c r="C12" s="49"/>
      <c r="D12" s="44"/>
      <c r="E12" s="44"/>
      <c r="F12" s="212"/>
      <c r="G12" s="213"/>
      <c r="H12" s="213"/>
      <c r="I12" s="205"/>
      <c r="J12" s="205"/>
      <c r="K12" s="205"/>
      <c r="L12" s="205"/>
      <c r="M12" s="205"/>
      <c r="N12" s="205"/>
      <c r="O12" s="208"/>
      <c r="P12" s="209"/>
      <c r="Q12" s="44"/>
      <c r="R12" s="44"/>
      <c r="S12" s="44"/>
      <c r="T12" s="44"/>
      <c r="U12" s="44"/>
    </row>
    <row r="13" spans="1:21">
      <c r="A13" s="45"/>
      <c r="B13" s="49"/>
      <c r="C13" s="44"/>
      <c r="D13" s="44"/>
      <c r="E13" s="44"/>
      <c r="F13" s="44"/>
      <c r="G13" s="51"/>
      <c r="H13" s="44"/>
      <c r="I13" s="44"/>
      <c r="J13" s="44"/>
      <c r="K13" s="44"/>
      <c r="L13" s="44"/>
      <c r="M13" s="44"/>
      <c r="N13" s="44"/>
      <c r="O13" s="44"/>
      <c r="P13" s="44"/>
      <c r="Q13" s="44"/>
      <c r="R13" s="44"/>
      <c r="S13" s="44"/>
      <c r="T13" s="44"/>
      <c r="U13" s="44"/>
    </row>
    <row r="14" spans="1:21">
      <c r="A14" s="45"/>
      <c r="B14" s="44"/>
      <c r="C14" s="44"/>
      <c r="D14" s="44"/>
      <c r="E14" s="44"/>
      <c r="F14" s="60"/>
      <c r="G14" s="61"/>
      <c r="H14" s="61"/>
      <c r="I14" s="62"/>
      <c r="J14" s="62"/>
      <c r="K14" s="62"/>
      <c r="L14" s="62"/>
      <c r="M14" s="62"/>
      <c r="N14" s="62"/>
      <c r="O14" s="62"/>
      <c r="P14" s="62"/>
      <c r="Q14" s="44"/>
      <c r="R14" s="44"/>
      <c r="S14" s="44"/>
      <c r="T14" s="44"/>
      <c r="U14" s="44"/>
    </row>
    <row r="15" spans="1:21">
      <c r="A15" s="45"/>
      <c r="B15" s="63"/>
      <c r="C15" s="64"/>
      <c r="D15" s="64"/>
      <c r="E15" s="64"/>
      <c r="F15" s="65"/>
      <c r="G15" s="64"/>
      <c r="H15" s="64"/>
      <c r="I15" s="64"/>
      <c r="J15" s="64"/>
      <c r="K15" s="64"/>
      <c r="L15" s="64"/>
      <c r="M15" s="64"/>
      <c r="N15" s="64"/>
      <c r="O15" s="64"/>
      <c r="P15" s="64"/>
      <c r="Q15" s="64"/>
      <c r="R15" s="64"/>
      <c r="S15" s="44"/>
      <c r="T15" s="44"/>
      <c r="U15" s="44"/>
    </row>
    <row r="16" spans="1:21">
      <c r="A16" s="45"/>
      <c r="B16" s="44"/>
      <c r="C16" s="44"/>
      <c r="D16" s="44"/>
      <c r="E16" s="44"/>
      <c r="F16" s="44"/>
      <c r="G16" s="44"/>
      <c r="H16" s="44"/>
      <c r="I16" s="44"/>
      <c r="J16" s="44"/>
      <c r="K16" s="44"/>
      <c r="L16" s="44"/>
      <c r="M16" s="44"/>
      <c r="N16" s="44"/>
      <c r="O16" s="44"/>
      <c r="P16" s="44"/>
      <c r="Q16" s="44"/>
      <c r="R16" s="44"/>
      <c r="S16" s="44"/>
      <c r="T16" s="44"/>
      <c r="U16" s="44"/>
    </row>
    <row r="17" spans="1:27">
      <c r="A17" s="45"/>
      <c r="B17" s="44"/>
      <c r="C17" s="214" t="s">
        <v>26</v>
      </c>
      <c r="D17" s="214"/>
      <c r="E17" s="214"/>
      <c r="F17" s="214"/>
      <c r="G17" s="214"/>
      <c r="H17" s="51"/>
      <c r="I17" s="66"/>
      <c r="J17" s="40" t="s">
        <v>98</v>
      </c>
      <c r="K17" s="235" t="str">
        <f>IF(事業所情報!B3="","",事業所情報!B3)</f>
        <v/>
      </c>
      <c r="L17" s="235"/>
      <c r="M17" s="234" t="str">
        <f>IF(事業所情報!B4="","",事業所情報!B4)</f>
        <v/>
      </c>
      <c r="N17" s="234"/>
      <c r="O17" s="234"/>
      <c r="P17" s="234"/>
      <c r="Q17" s="234"/>
      <c r="R17" s="234"/>
      <c r="S17" s="44"/>
      <c r="T17" s="44"/>
      <c r="U17" s="44"/>
    </row>
    <row r="18" spans="1:27" ht="19.2" customHeight="1">
      <c r="A18" s="45"/>
      <c r="B18" s="44"/>
      <c r="C18" s="214" t="s">
        <v>96</v>
      </c>
      <c r="D18" s="214"/>
      <c r="E18" s="214"/>
      <c r="F18" s="214"/>
      <c r="G18" s="214"/>
      <c r="H18" s="51"/>
      <c r="I18" s="51"/>
      <c r="J18" s="233" t="str">
        <f>IF(事業所情報!B5="","",事業所情報!B5)</f>
        <v/>
      </c>
      <c r="K18" s="233"/>
      <c r="L18" s="233"/>
      <c r="M18" s="233"/>
      <c r="N18" s="233"/>
      <c r="O18" s="233"/>
      <c r="P18" s="233"/>
      <c r="Q18" s="233"/>
      <c r="R18" s="233"/>
      <c r="S18" s="44"/>
      <c r="T18" s="44"/>
      <c r="U18" s="44"/>
    </row>
    <row r="19" spans="1:27" ht="19.2" customHeight="1">
      <c r="A19" s="45"/>
      <c r="B19" s="44"/>
      <c r="C19" s="214" t="s">
        <v>97</v>
      </c>
      <c r="D19" s="214"/>
      <c r="E19" s="214"/>
      <c r="F19" s="214"/>
      <c r="G19" s="214"/>
      <c r="H19" s="51"/>
      <c r="I19" s="66"/>
      <c r="J19" s="234" t="str">
        <f>IF(事業所情報!B6="","",事業所情報!B6)</f>
        <v/>
      </c>
      <c r="K19" s="234"/>
      <c r="L19" s="234"/>
      <c r="M19" s="234"/>
      <c r="N19" s="234"/>
      <c r="O19" s="234"/>
      <c r="P19" s="234"/>
      <c r="Q19" s="234"/>
      <c r="R19" s="234"/>
      <c r="S19" s="67"/>
      <c r="T19" s="44"/>
      <c r="U19" s="44"/>
    </row>
    <row r="20" spans="1:27" ht="19.2" customHeight="1">
      <c r="A20" s="45"/>
      <c r="B20" s="44"/>
      <c r="C20" s="214" t="s">
        <v>165</v>
      </c>
      <c r="D20" s="214"/>
      <c r="E20" s="214"/>
      <c r="F20" s="214"/>
      <c r="G20" s="214"/>
      <c r="H20" s="51"/>
      <c r="I20" s="66"/>
      <c r="J20" s="216">
        <f>事業所情報!B7</f>
        <v>0</v>
      </c>
      <c r="K20" s="216"/>
      <c r="L20" s="216"/>
      <c r="M20" s="216" t="str">
        <f>IF(事業所情報!B8="","",事業所情報!B8)</f>
        <v/>
      </c>
      <c r="N20" s="216"/>
      <c r="O20" s="216"/>
      <c r="P20" s="216"/>
      <c r="Q20" s="216"/>
      <c r="R20" s="216"/>
      <c r="S20" s="67"/>
      <c r="T20" s="44"/>
      <c r="U20" s="44"/>
    </row>
    <row r="21" spans="1:27" ht="19.2" customHeight="1">
      <c r="A21" s="45"/>
      <c r="B21" s="44"/>
      <c r="C21" s="214" t="s">
        <v>27</v>
      </c>
      <c r="D21" s="214"/>
      <c r="E21" s="214"/>
      <c r="F21" s="214"/>
      <c r="G21" s="214"/>
      <c r="H21" s="51"/>
      <c r="I21" s="51"/>
      <c r="J21" s="218" t="str">
        <f>IF(事業所情報!B9="","",事業所情報!B9)</f>
        <v/>
      </c>
      <c r="K21" s="218"/>
      <c r="L21" s="218"/>
      <c r="M21" s="217"/>
      <c r="N21" s="217"/>
      <c r="O21" s="217"/>
      <c r="P21" s="217"/>
      <c r="Q21" s="217"/>
      <c r="R21" s="217"/>
      <c r="S21" s="44"/>
      <c r="T21" s="44"/>
      <c r="U21" s="44"/>
    </row>
    <row r="22" spans="1:27" ht="19.2" customHeight="1">
      <c r="A22" s="45"/>
      <c r="B22" s="44"/>
      <c r="C22" s="51" t="s">
        <v>28</v>
      </c>
      <c r="D22" s="51"/>
      <c r="E22" s="51"/>
      <c r="F22" s="51"/>
      <c r="G22" s="51"/>
      <c r="H22" s="51"/>
      <c r="I22" s="51"/>
      <c r="J22" s="215" t="str">
        <f>IF(事業所情報!B10="","",事業所情報!B10)</f>
        <v/>
      </c>
      <c r="K22" s="215"/>
      <c r="L22" s="215"/>
      <c r="M22" s="215"/>
      <c r="N22" s="215"/>
      <c r="O22" s="215"/>
      <c r="P22" s="215"/>
      <c r="Q22" s="215"/>
      <c r="R22" s="215"/>
      <c r="S22" s="44"/>
      <c r="T22" s="44"/>
      <c r="U22" s="44"/>
    </row>
    <row r="23" spans="1:27">
      <c r="A23" s="45"/>
      <c r="B23" s="44"/>
      <c r="C23" s="44"/>
      <c r="D23" s="44"/>
      <c r="E23" s="44"/>
      <c r="F23" s="44"/>
      <c r="G23" s="44"/>
      <c r="H23" s="44"/>
      <c r="I23" s="44"/>
      <c r="J23" s="44"/>
      <c r="K23" s="44"/>
      <c r="L23" s="44"/>
      <c r="M23" s="44"/>
      <c r="N23" s="44"/>
      <c r="O23" s="44"/>
      <c r="P23" s="44"/>
      <c r="Q23" s="44"/>
      <c r="R23" s="44"/>
      <c r="S23" s="44"/>
      <c r="T23" s="44"/>
      <c r="U23" s="44"/>
    </row>
    <row r="24" spans="1:27">
      <c r="A24" s="45"/>
      <c r="B24" s="44" t="s">
        <v>29</v>
      </c>
      <c r="C24" s="44"/>
      <c r="D24" s="44"/>
      <c r="E24" s="44"/>
      <c r="F24" s="44"/>
      <c r="G24" s="44"/>
      <c r="H24" s="44"/>
      <c r="I24" s="44"/>
      <c r="J24" s="44"/>
      <c r="K24" s="44"/>
      <c r="L24" s="44"/>
      <c r="M24" s="44"/>
      <c r="N24" s="44"/>
      <c r="O24" s="44"/>
      <c r="P24" s="44"/>
      <c r="Q24" s="44"/>
      <c r="R24" s="64"/>
      <c r="S24" s="44"/>
      <c r="T24" s="44"/>
      <c r="U24" s="44"/>
    </row>
    <row r="25" spans="1:27">
      <c r="A25" s="45"/>
      <c r="B25" s="44"/>
      <c r="C25" s="44"/>
      <c r="D25" s="44"/>
      <c r="E25" s="44"/>
      <c r="F25" s="44"/>
      <c r="G25" s="44"/>
      <c r="H25" s="44"/>
      <c r="I25" s="44"/>
      <c r="J25" s="68"/>
      <c r="K25" s="68"/>
      <c r="L25" s="68"/>
      <c r="M25" s="44"/>
      <c r="N25" s="44"/>
      <c r="O25" s="44"/>
      <c r="P25" s="44"/>
      <c r="Q25" s="44"/>
      <c r="R25" s="64"/>
      <c r="S25" s="44"/>
      <c r="T25" s="44"/>
      <c r="U25" s="44"/>
    </row>
    <row r="26" spans="1:27" ht="22.8" customHeight="1">
      <c r="A26" s="45"/>
      <c r="B26" s="44"/>
      <c r="C26" s="197" t="s">
        <v>30</v>
      </c>
      <c r="D26" s="198"/>
      <c r="E26" s="198"/>
      <c r="F26" s="199"/>
      <c r="G26" s="230"/>
      <c r="H26" s="231"/>
      <c r="I26" s="231"/>
      <c r="J26" s="231"/>
      <c r="K26" s="226"/>
      <c r="L26" s="227"/>
      <c r="M26" s="239" t="s">
        <v>190</v>
      </c>
      <c r="N26" s="240"/>
      <c r="O26" s="240"/>
      <c r="P26" s="240"/>
      <c r="Q26" s="240"/>
      <c r="R26" s="240"/>
      <c r="S26" s="241"/>
      <c r="T26" s="44"/>
      <c r="U26" s="44"/>
    </row>
    <row r="27" spans="1:27" ht="22.8" customHeight="1">
      <c r="A27" s="45"/>
      <c r="B27" s="69"/>
      <c r="C27" s="197"/>
      <c r="D27" s="198"/>
      <c r="E27" s="198"/>
      <c r="F27" s="199"/>
      <c r="G27" s="232"/>
      <c r="H27" s="202"/>
      <c r="I27" s="202"/>
      <c r="J27" s="202"/>
      <c r="K27" s="228"/>
      <c r="L27" s="229"/>
      <c r="M27" s="236"/>
      <c r="N27" s="237"/>
      <c r="O27" s="237"/>
      <c r="P27" s="237"/>
      <c r="Q27" s="237"/>
      <c r="R27" s="237"/>
      <c r="S27" s="238"/>
      <c r="T27" s="44"/>
      <c r="U27" s="44"/>
      <c r="X27" s="150"/>
      <c r="Y27" s="41"/>
      <c r="Z27" s="41"/>
      <c r="AA27" s="41"/>
    </row>
    <row r="28" spans="1:27" ht="33" customHeight="1">
      <c r="A28" s="45"/>
      <c r="B28" s="69"/>
      <c r="C28" s="197" t="s">
        <v>31</v>
      </c>
      <c r="D28" s="198"/>
      <c r="E28" s="198"/>
      <c r="F28" s="199"/>
      <c r="G28" s="224"/>
      <c r="H28" s="225"/>
      <c r="I28" s="225"/>
      <c r="J28" s="225"/>
      <c r="K28" s="219"/>
      <c r="L28" s="220"/>
      <c r="M28" s="195" t="s">
        <v>90</v>
      </c>
      <c r="N28" s="196"/>
      <c r="O28" s="196"/>
      <c r="P28" s="221"/>
      <c r="Q28" s="222"/>
      <c r="R28" s="222"/>
      <c r="S28" s="223"/>
      <c r="T28" s="44"/>
      <c r="U28" s="44"/>
      <c r="Y28" s="42"/>
      <c r="Z28" s="42"/>
      <c r="AA28" s="42"/>
    </row>
    <row r="29" spans="1:27" ht="24" customHeight="1">
      <c r="A29" s="45"/>
      <c r="B29" s="69"/>
      <c r="C29" s="197" t="s">
        <v>32</v>
      </c>
      <c r="D29" s="198"/>
      <c r="E29" s="198"/>
      <c r="F29" s="199"/>
      <c r="G29" s="200"/>
      <c r="H29" s="200"/>
      <c r="I29" s="200"/>
      <c r="J29" s="200"/>
      <c r="K29" s="200"/>
      <c r="L29" s="200"/>
      <c r="M29" s="200"/>
      <c r="N29" s="200"/>
      <c r="O29" s="200"/>
      <c r="P29" s="200"/>
      <c r="Q29" s="200"/>
      <c r="R29" s="200"/>
      <c r="S29" s="201"/>
      <c r="T29" s="44"/>
      <c r="U29" s="44"/>
      <c r="Y29" s="39"/>
      <c r="Z29" s="39"/>
      <c r="AA29" s="43"/>
    </row>
    <row r="30" spans="1:27" ht="24" customHeight="1">
      <c r="A30" s="45"/>
      <c r="B30" s="69"/>
      <c r="C30" s="197" t="s">
        <v>33</v>
      </c>
      <c r="D30" s="198"/>
      <c r="E30" s="198"/>
      <c r="F30" s="199"/>
      <c r="G30" s="202"/>
      <c r="H30" s="202"/>
      <c r="I30" s="202"/>
      <c r="J30" s="202"/>
      <c r="K30" s="202"/>
      <c r="L30" s="202"/>
      <c r="M30" s="202"/>
      <c r="N30" s="202"/>
      <c r="O30" s="202"/>
      <c r="P30" s="202"/>
      <c r="Q30" s="202"/>
      <c r="R30" s="202"/>
      <c r="S30" s="203"/>
      <c r="T30" s="44"/>
      <c r="U30" s="44"/>
    </row>
    <row r="31" spans="1:27">
      <c r="A31" s="45"/>
      <c r="B31" s="69"/>
      <c r="C31" s="70"/>
      <c r="D31" s="70"/>
      <c r="E31" s="70"/>
      <c r="F31" s="70"/>
      <c r="G31" s="70"/>
      <c r="H31" s="70"/>
      <c r="I31" s="70"/>
      <c r="J31" s="70"/>
      <c r="K31" s="70"/>
      <c r="L31" s="70"/>
      <c r="M31" s="70"/>
      <c r="N31" s="70"/>
      <c r="O31" s="70"/>
      <c r="P31" s="70"/>
      <c r="Q31" s="70"/>
      <c r="R31" s="70"/>
      <c r="S31" s="70"/>
      <c r="T31" s="44"/>
      <c r="U31" s="44"/>
    </row>
    <row r="32" spans="1:27">
      <c r="A32" s="45"/>
      <c r="B32" s="44" t="s">
        <v>34</v>
      </c>
      <c r="C32" s="44"/>
      <c r="D32" s="70"/>
      <c r="E32" s="70"/>
      <c r="F32" s="70"/>
      <c r="G32" s="70"/>
      <c r="H32" s="70"/>
      <c r="I32" s="70"/>
      <c r="J32" s="70"/>
      <c r="K32" s="70"/>
      <c r="L32" s="70"/>
      <c r="M32" s="70"/>
      <c r="N32" s="70"/>
      <c r="O32" s="70"/>
      <c r="P32" s="70"/>
      <c r="Q32" s="70"/>
      <c r="R32" s="70"/>
      <c r="S32" s="70"/>
      <c r="T32" s="44"/>
      <c r="U32" s="44"/>
    </row>
    <row r="33" spans="1:21">
      <c r="A33" s="45"/>
      <c r="B33" s="44"/>
      <c r="C33" s="44"/>
      <c r="D33" s="44"/>
      <c r="E33" s="44"/>
      <c r="F33" s="44"/>
      <c r="G33" s="44"/>
      <c r="H33" s="44"/>
      <c r="I33" s="44"/>
      <c r="J33" s="44"/>
      <c r="K33" s="44"/>
      <c r="L33" s="44"/>
      <c r="M33" s="44"/>
      <c r="N33" s="44"/>
      <c r="O33" s="44"/>
      <c r="P33" s="44"/>
      <c r="Q33" s="44"/>
      <c r="R33" s="44"/>
      <c r="S33" s="44"/>
      <c r="T33" s="44"/>
      <c r="U33" s="44"/>
    </row>
    <row r="34" spans="1:21" ht="24" customHeight="1">
      <c r="A34" s="45"/>
      <c r="B34" s="44"/>
      <c r="C34" s="192" t="s">
        <v>35</v>
      </c>
      <c r="D34" s="192"/>
      <c r="E34" s="192" t="s">
        <v>36</v>
      </c>
      <c r="F34" s="192"/>
      <c r="G34" s="193"/>
      <c r="H34" s="193"/>
      <c r="I34" s="193"/>
      <c r="J34" s="193"/>
      <c r="K34" s="193"/>
      <c r="L34" s="192" t="s">
        <v>27</v>
      </c>
      <c r="M34" s="192"/>
      <c r="N34" s="194"/>
      <c r="O34" s="194"/>
      <c r="P34" s="194"/>
      <c r="Q34" s="194"/>
      <c r="R34" s="194"/>
      <c r="S34" s="194"/>
      <c r="T34" s="71"/>
      <c r="U34" s="44"/>
    </row>
    <row r="35" spans="1:21" ht="24" customHeight="1">
      <c r="A35" s="45"/>
      <c r="B35" s="44"/>
      <c r="C35" s="192" t="s">
        <v>37</v>
      </c>
      <c r="D35" s="192"/>
      <c r="E35" s="192" t="s">
        <v>36</v>
      </c>
      <c r="F35" s="192"/>
      <c r="G35" s="193"/>
      <c r="H35" s="193"/>
      <c r="I35" s="193"/>
      <c r="J35" s="193"/>
      <c r="K35" s="193"/>
      <c r="L35" s="192" t="s">
        <v>27</v>
      </c>
      <c r="M35" s="192"/>
      <c r="N35" s="194"/>
      <c r="O35" s="194"/>
      <c r="P35" s="194"/>
      <c r="Q35" s="194"/>
      <c r="R35" s="194"/>
      <c r="S35" s="194"/>
      <c r="T35" s="71"/>
      <c r="U35" s="44"/>
    </row>
    <row r="36" spans="1:21" ht="19.2" customHeight="1">
      <c r="A36" s="45"/>
      <c r="B36" s="44"/>
      <c r="C36" s="44"/>
      <c r="D36" s="44"/>
      <c r="E36" s="44"/>
      <c r="F36" s="44"/>
      <c r="G36" s="44"/>
      <c r="H36" s="44"/>
      <c r="I36" s="44"/>
      <c r="J36" s="44"/>
      <c r="K36" s="44"/>
      <c r="L36" s="44"/>
      <c r="M36" s="44"/>
      <c r="N36" s="44"/>
      <c r="O36" s="44"/>
      <c r="P36" s="44"/>
      <c r="Q36" s="44"/>
      <c r="R36" s="44"/>
      <c r="S36" s="44"/>
      <c r="T36" s="44"/>
      <c r="U36" s="44"/>
    </row>
    <row r="37" spans="1:21">
      <c r="A37" s="45"/>
      <c r="B37" s="45"/>
      <c r="C37" s="45"/>
      <c r="D37" s="45"/>
      <c r="E37" s="45"/>
      <c r="F37" s="45"/>
      <c r="G37" s="45"/>
      <c r="H37" s="45"/>
      <c r="I37" s="45"/>
      <c r="J37" s="45"/>
      <c r="K37" s="45"/>
      <c r="L37" s="45"/>
      <c r="M37" s="45"/>
      <c r="N37" s="45"/>
      <c r="O37" s="45"/>
      <c r="P37" s="45"/>
      <c r="Q37" s="45"/>
      <c r="R37" s="45"/>
      <c r="S37" s="45"/>
      <c r="T37" s="45"/>
      <c r="U37" s="45"/>
    </row>
  </sheetData>
  <sheetProtection algorithmName="SHA-512" hashValue="AJzPJ5+6GY4i8GDzy8USmtqImxiD4pXUZcsUWK3uJrtJoVL4FKaP6zxpaq/8shJlwyQYu2kr1Zwdmjsh3kS2MA==" saltValue="oApYGwjq4+6yYYCt6kxF9g==" spinCount="100000" sheet="1" objects="1" scenarios="1" selectLockedCells="1"/>
  <mergeCells count="43">
    <mergeCell ref="K26:L27"/>
    <mergeCell ref="G26:J27"/>
    <mergeCell ref="J18:R18"/>
    <mergeCell ref="J19:R19"/>
    <mergeCell ref="M17:R17"/>
    <mergeCell ref="C19:G19"/>
    <mergeCell ref="C20:G20"/>
    <mergeCell ref="K17:L17"/>
    <mergeCell ref="C17:G17"/>
    <mergeCell ref="M27:S27"/>
    <mergeCell ref="M26:S26"/>
    <mergeCell ref="C35:D35"/>
    <mergeCell ref="E35:F35"/>
    <mergeCell ref="G35:K35"/>
    <mergeCell ref="C18:G18"/>
    <mergeCell ref="C21:G21"/>
    <mergeCell ref="J22:R22"/>
    <mergeCell ref="M20:R20"/>
    <mergeCell ref="M21:R21"/>
    <mergeCell ref="L35:M35"/>
    <mergeCell ref="N35:S35"/>
    <mergeCell ref="J20:L20"/>
    <mergeCell ref="J21:L21"/>
    <mergeCell ref="K28:L28"/>
    <mergeCell ref="P28:S28"/>
    <mergeCell ref="G28:J28"/>
    <mergeCell ref="C26:F27"/>
    <mergeCell ref="F3:P3"/>
    <mergeCell ref="C7:R7"/>
    <mergeCell ref="C34:D34"/>
    <mergeCell ref="E34:F34"/>
    <mergeCell ref="G34:K34"/>
    <mergeCell ref="L34:M34"/>
    <mergeCell ref="N34:S34"/>
    <mergeCell ref="M28:O28"/>
    <mergeCell ref="C29:F29"/>
    <mergeCell ref="G29:S29"/>
    <mergeCell ref="C30:F30"/>
    <mergeCell ref="G30:S30"/>
    <mergeCell ref="C28:F28"/>
    <mergeCell ref="I11:N12"/>
    <mergeCell ref="O11:P12"/>
    <mergeCell ref="F11:H12"/>
  </mergeCells>
  <phoneticPr fontId="6"/>
  <conditionalFormatting sqref="K26:L27 M27:S27 P28:S28 G26:J28 G29:S30 G34:K35 N34:S35">
    <cfRule type="cellIs" dxfId="181" priority="4" operator="equal">
      <formula>""</formula>
    </cfRule>
  </conditionalFormatting>
  <conditionalFormatting sqref="P1 R1 T1">
    <cfRule type="cellIs" dxfId="180" priority="3" operator="equal">
      <formula>""</formula>
    </cfRule>
  </conditionalFormatting>
  <conditionalFormatting sqref="K28:L28">
    <cfRule type="containsBlanks" dxfId="179" priority="5">
      <formula>LEN(TRIM(K28))=0</formula>
    </cfRule>
  </conditionalFormatting>
  <pageMargins left="0.78740157480314965" right="0.19685039370078741" top="0.39370078740157483" bottom="0.39370078740157483" header="0.51181102362204722" footer="0.51181102362204722"/>
  <pageSetup paperSize="9" scale="9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EDB7D8D-33A4-444B-BD87-279015682D5C}">
          <x14:formula1>
            <xm:f>プルダウン!$A$20:$A$24</xm:f>
          </x14:formula1>
          <xm:sqref>K26:L27</xm:sqref>
        </x14:dataValidation>
        <x14:dataValidation type="list" allowBlank="1" showInputMessage="1" showErrorMessage="1" xr:uid="{D4304D6D-8876-4585-BBF7-119493424D9E}">
          <x14:formula1>
            <xm:f>プルダウン!$B$21:$B$22</xm:f>
          </x14:formula1>
          <xm:sqref>K28:L28</xm:sqref>
        </x14:dataValidation>
        <x14:dataValidation type="list" allowBlank="1" showInputMessage="1" showErrorMessage="1" xr:uid="{80D7A01E-1CA5-4BA0-998A-16600D9CFE1D}">
          <x14:formula1>
            <xm:f>プルダウン!$B$23:$B$24</xm:f>
          </x14:formula1>
          <xm:sqref>P28:S28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AE48-FA1F-4248-8BB9-44E1A6F224D9}">
  <sheetPr codeName="Sheet5">
    <tabColor theme="9" tint="0.59999389629810485"/>
  </sheetPr>
  <dimension ref="A1:AP23"/>
  <sheetViews>
    <sheetView view="pageBreakPreview" zoomScaleNormal="100" zoomScaleSheetLayoutView="100" workbookViewId="0">
      <selection activeCell="AB14" sqref="AB14:AJ14"/>
    </sheetView>
  </sheetViews>
  <sheetFormatPr defaultColWidth="2.19921875" defaultRowHeight="18"/>
  <cols>
    <col min="1" max="1" width="2.19921875" style="37"/>
    <col min="2" max="9" width="2.5" style="37" customWidth="1"/>
    <col min="10" max="27" width="2.3984375" style="37" customWidth="1"/>
    <col min="28" max="37" width="2.19921875" style="37"/>
    <col min="38" max="40" width="0" style="37" hidden="1" customWidth="1"/>
    <col min="41" max="41" width="2.19921875" style="37" hidden="1" customWidth="1"/>
    <col min="42" max="42" width="0" style="37" hidden="1" customWidth="1"/>
    <col min="43" max="16384" width="2.19921875" style="37"/>
  </cols>
  <sheetData>
    <row r="1" spans="1:42" s="72" customFormat="1" ht="13.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7"/>
      <c r="AK1" s="86"/>
      <c r="AL1" s="73"/>
    </row>
    <row r="2" spans="1:42" s="74" customFormat="1" ht="14.25" customHeight="1">
      <c r="A2" s="244" t="s">
        <v>166</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80"/>
      <c r="AL2" s="75"/>
    </row>
    <row r="3" spans="1:42" s="74" customFormat="1" ht="14.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80"/>
      <c r="AL3" s="75"/>
    </row>
    <row r="4" spans="1:42" s="74" customFormat="1" ht="22.5"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row r="5" spans="1:42" s="74" customFormat="1" ht="22.5" customHeight="1">
      <c r="A5" s="80"/>
      <c r="B5" s="245" t="s">
        <v>211</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80"/>
      <c r="AK5" s="80"/>
    </row>
    <row r="6" spans="1:42" s="74" customFormat="1" ht="27" customHeight="1">
      <c r="A6" s="80"/>
      <c r="B6" s="246" t="s">
        <v>133</v>
      </c>
      <c r="C6" s="246"/>
      <c r="D6" s="246"/>
      <c r="E6" s="246"/>
      <c r="F6" s="246"/>
      <c r="G6" s="246"/>
      <c r="H6" s="88"/>
      <c r="I6" s="247" t="str">
        <f>IF(事業所情報!B7="","",事業所情報!B7)</f>
        <v/>
      </c>
      <c r="J6" s="247"/>
      <c r="K6" s="247"/>
      <c r="L6" s="247"/>
      <c r="M6" s="247"/>
      <c r="N6" s="247"/>
      <c r="O6" s="247"/>
      <c r="P6" s="247"/>
      <c r="Q6" s="247" t="str">
        <f>IF(事業所情報!B8="","",事業所情報!B8)</f>
        <v/>
      </c>
      <c r="R6" s="247"/>
      <c r="S6" s="247"/>
      <c r="T6" s="247"/>
      <c r="U6" s="247"/>
      <c r="V6" s="247"/>
      <c r="W6" s="247"/>
      <c r="X6" s="247"/>
      <c r="Y6" s="247"/>
      <c r="Z6" s="247"/>
      <c r="AA6" s="247"/>
      <c r="AB6" s="247"/>
      <c r="AC6" s="80"/>
      <c r="AD6" s="80"/>
      <c r="AE6" s="80"/>
      <c r="AF6" s="80"/>
      <c r="AG6" s="246"/>
      <c r="AH6" s="246"/>
      <c r="AI6" s="88"/>
      <c r="AJ6" s="80"/>
      <c r="AK6" s="80"/>
    </row>
    <row r="7" spans="1:42" s="74" customFormat="1" ht="15" customHeight="1">
      <c r="A7" s="80"/>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0"/>
      <c r="AK7" s="80"/>
      <c r="AL7" s="75"/>
    </row>
    <row r="8" spans="1:42" s="74" customFormat="1" ht="22.5" customHeight="1">
      <c r="A8" s="80"/>
      <c r="B8" s="257" t="s">
        <v>38</v>
      </c>
      <c r="C8" s="257"/>
      <c r="D8" s="257"/>
      <c r="E8" s="257"/>
      <c r="F8" s="257"/>
      <c r="G8" s="257"/>
      <c r="H8" s="76"/>
      <c r="I8" s="258" t="str">
        <f>IF(事業所情報!B5="","",事業所情報!B5)</f>
        <v/>
      </c>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80"/>
      <c r="AK8" s="80"/>
      <c r="AL8" s="75"/>
    </row>
    <row r="9" spans="1:42" s="74" customFormat="1" ht="22.5" customHeight="1">
      <c r="A9" s="80"/>
      <c r="B9" s="259" t="s">
        <v>39</v>
      </c>
      <c r="C9" s="259"/>
      <c r="D9" s="259"/>
      <c r="E9" s="259"/>
      <c r="F9" s="259"/>
      <c r="G9" s="259"/>
      <c r="H9" s="77"/>
      <c r="I9" s="247" t="str">
        <f>IF(事業所情報!B6="","",事業所情報!B6)</f>
        <v/>
      </c>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80"/>
      <c r="AK9" s="80"/>
      <c r="AL9" s="75"/>
    </row>
    <row r="10" spans="1:42" s="74" customFormat="1" ht="15"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75"/>
    </row>
    <row r="11" spans="1:42" s="74" customFormat="1" ht="22.5" customHeight="1">
      <c r="A11" s="80"/>
      <c r="B11" s="246" t="str">
        <f>IF(利用者情報!I2="","",利用者情報!I2)</f>
        <v/>
      </c>
      <c r="C11" s="246"/>
      <c r="D11" s="246"/>
      <c r="E11" s="246"/>
      <c r="F11" s="246"/>
      <c r="G11" s="260" t="s">
        <v>40</v>
      </c>
      <c r="H11" s="260"/>
      <c r="I11" s="260"/>
      <c r="J11" s="248" t="s">
        <v>41</v>
      </c>
      <c r="K11" s="249"/>
      <c r="L11" s="249"/>
      <c r="M11" s="249"/>
      <c r="N11" s="249"/>
      <c r="O11" s="249" t="str">
        <f>IF(COUNTIF(B14:I23,"?*")=0,"",COUNTIF(B14:I23,"?*"))</f>
        <v/>
      </c>
      <c r="P11" s="249"/>
      <c r="Q11" s="249"/>
      <c r="R11" s="249"/>
      <c r="S11" s="249"/>
      <c r="T11" s="249" t="s">
        <v>42</v>
      </c>
      <c r="U11" s="250"/>
      <c r="V11" s="248" t="s">
        <v>43</v>
      </c>
      <c r="W11" s="249"/>
      <c r="X11" s="249"/>
      <c r="Y11" s="249"/>
      <c r="Z11" s="249"/>
      <c r="AA11" s="249"/>
      <c r="AB11" s="242" t="str">
        <f ca="1">IF(SUM(V14:AA23)=0,"",SUM(V14:AA23))</f>
        <v/>
      </c>
      <c r="AC11" s="242"/>
      <c r="AD11" s="242"/>
      <c r="AE11" s="242"/>
      <c r="AF11" s="242"/>
      <c r="AG11" s="242"/>
      <c r="AH11" s="242"/>
      <c r="AI11" s="242" t="s">
        <v>91</v>
      </c>
      <c r="AJ11" s="243"/>
      <c r="AK11" s="80"/>
      <c r="AL11" s="75"/>
    </row>
    <row r="12" spans="1:42" s="74" customFormat="1" ht="15" customHeight="1">
      <c r="A12" s="80"/>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9"/>
      <c r="AD12" s="89"/>
      <c r="AE12" s="89"/>
      <c r="AF12" s="89"/>
      <c r="AG12" s="89"/>
      <c r="AH12" s="89"/>
      <c r="AI12" s="89"/>
      <c r="AJ12" s="89"/>
      <c r="AK12" s="80"/>
      <c r="AL12" s="75"/>
    </row>
    <row r="13" spans="1:42" s="74" customFormat="1" ht="24.75" customHeight="1">
      <c r="A13" s="80"/>
      <c r="B13" s="248" t="s">
        <v>9</v>
      </c>
      <c r="C13" s="249"/>
      <c r="D13" s="249"/>
      <c r="E13" s="249"/>
      <c r="F13" s="249"/>
      <c r="G13" s="249"/>
      <c r="H13" s="249"/>
      <c r="I13" s="250"/>
      <c r="J13" s="248" t="s">
        <v>131</v>
      </c>
      <c r="K13" s="249"/>
      <c r="L13" s="249"/>
      <c r="M13" s="249"/>
      <c r="N13" s="249"/>
      <c r="O13" s="250"/>
      <c r="P13" s="248" t="s">
        <v>130</v>
      </c>
      <c r="Q13" s="249"/>
      <c r="R13" s="249"/>
      <c r="S13" s="249"/>
      <c r="T13" s="249"/>
      <c r="U13" s="250"/>
      <c r="V13" s="248" t="s">
        <v>129</v>
      </c>
      <c r="W13" s="249"/>
      <c r="X13" s="249"/>
      <c r="Y13" s="249"/>
      <c r="Z13" s="249"/>
      <c r="AA13" s="249"/>
      <c r="AB13" s="248" t="s">
        <v>44</v>
      </c>
      <c r="AC13" s="249"/>
      <c r="AD13" s="249"/>
      <c r="AE13" s="249"/>
      <c r="AF13" s="249"/>
      <c r="AG13" s="249"/>
      <c r="AH13" s="249"/>
      <c r="AI13" s="249"/>
      <c r="AJ13" s="250"/>
      <c r="AK13" s="80"/>
      <c r="AL13" s="78" t="s">
        <v>45</v>
      </c>
      <c r="AM13" s="78" t="s">
        <v>46</v>
      </c>
      <c r="AN13" s="78" t="s">
        <v>47</v>
      </c>
    </row>
    <row r="14" spans="1:42" s="74" customFormat="1" ht="24.75" customHeight="1">
      <c r="A14" s="80"/>
      <c r="B14" s="248" t="str">
        <f>IFERROR(VLOOKUP($AP14,利用者情報!$A$7:$E$16,3,FALSE),"")</f>
        <v/>
      </c>
      <c r="C14" s="249"/>
      <c r="D14" s="249"/>
      <c r="E14" s="249"/>
      <c r="F14" s="249"/>
      <c r="G14" s="249"/>
      <c r="H14" s="249"/>
      <c r="I14" s="250"/>
      <c r="J14" s="251" t="str" cm="1">
        <f t="array" aca="1" ref="J14" ca="1">IFERROR(INDIRECT(TEXT($AP14,"#")&amp;"!Z42"),"")</f>
        <v/>
      </c>
      <c r="K14" s="252"/>
      <c r="L14" s="252"/>
      <c r="M14" s="252"/>
      <c r="N14" s="252"/>
      <c r="O14" s="253"/>
      <c r="P14" s="254" t="str" cm="1">
        <f t="array" aca="1" ref="P14" ca="1">IFERROR(INDIRECT(TEXT($AP14,"#")&amp;"!AC42"),"")</f>
        <v/>
      </c>
      <c r="Q14" s="255"/>
      <c r="R14" s="255"/>
      <c r="S14" s="255"/>
      <c r="T14" s="255"/>
      <c r="U14" s="256"/>
      <c r="V14" s="261" t="str" cm="1">
        <f t="array" aca="1" ref="V14" ca="1">IFERROR(INDIRECT(TEXT($AP14,"#")&amp;"!AF42"),"")</f>
        <v/>
      </c>
      <c r="W14" s="262"/>
      <c r="X14" s="262"/>
      <c r="Y14" s="262"/>
      <c r="Z14" s="262"/>
      <c r="AA14" s="262"/>
      <c r="AB14" s="263"/>
      <c r="AC14" s="264"/>
      <c r="AD14" s="264"/>
      <c r="AE14" s="264"/>
      <c r="AF14" s="264"/>
      <c r="AG14" s="264"/>
      <c r="AH14" s="264"/>
      <c r="AI14" s="264"/>
      <c r="AJ14" s="264"/>
      <c r="AK14" s="80"/>
      <c r="AL14" s="79" t="str">
        <f ca="1">IFERROR(IF(AN14="","",INDIRECT(AN14&amp;"!$F$3")),"")</f>
        <v/>
      </c>
      <c r="AM14" s="78">
        <v>1</v>
      </c>
      <c r="AN14" s="79" t="e">
        <f>#REF!</f>
        <v>#REF!</v>
      </c>
      <c r="AO14" s="74">
        <v>1</v>
      </c>
      <c r="AP14" s="80" t="str">
        <f>IFERROR(MATCH($AO14,利用者情報!$U$7:$U$16,0),"")</f>
        <v/>
      </c>
    </row>
    <row r="15" spans="1:42" s="74" customFormat="1" ht="24.75" customHeight="1">
      <c r="A15" s="80"/>
      <c r="B15" s="248" t="str">
        <f>IFERROR(VLOOKUP($AP15,利用者情報!$A$7:$E$16,3,FALSE),"")</f>
        <v/>
      </c>
      <c r="C15" s="249"/>
      <c r="D15" s="249"/>
      <c r="E15" s="249"/>
      <c r="F15" s="249"/>
      <c r="G15" s="249"/>
      <c r="H15" s="249"/>
      <c r="I15" s="250"/>
      <c r="J15" s="251" t="str" cm="1">
        <f t="array" aca="1" ref="J15" ca="1">IFERROR(INDIRECT(TEXT($AP15,"#")&amp;"!Z42"),"")</f>
        <v/>
      </c>
      <c r="K15" s="252"/>
      <c r="L15" s="252"/>
      <c r="M15" s="252"/>
      <c r="N15" s="252"/>
      <c r="O15" s="253"/>
      <c r="P15" s="254" t="str" cm="1">
        <f t="array" aca="1" ref="P15" ca="1">IFERROR(INDIRECT(TEXT($AP15,"#")&amp;"!AC42"),"")</f>
        <v/>
      </c>
      <c r="Q15" s="255"/>
      <c r="R15" s="255"/>
      <c r="S15" s="255"/>
      <c r="T15" s="255"/>
      <c r="U15" s="256"/>
      <c r="V15" s="261" t="str" cm="1">
        <f t="array" aca="1" ref="V15" ca="1">IFERROR(INDIRECT(TEXT($AP15,"#")&amp;"!AF42"),"")</f>
        <v/>
      </c>
      <c r="W15" s="262"/>
      <c r="X15" s="262"/>
      <c r="Y15" s="262"/>
      <c r="Z15" s="262"/>
      <c r="AA15" s="262"/>
      <c r="AB15" s="264"/>
      <c r="AC15" s="264"/>
      <c r="AD15" s="264"/>
      <c r="AE15" s="264"/>
      <c r="AF15" s="264"/>
      <c r="AG15" s="264"/>
      <c r="AH15" s="264"/>
      <c r="AI15" s="264"/>
      <c r="AJ15" s="264"/>
      <c r="AK15" s="80"/>
      <c r="AL15" s="79" t="str">
        <f t="shared" ref="AL15:AL23" ca="1" si="0">IFERROR(IF(AN15="","",INDIRECT(AN15&amp;"!$F$3")),"")</f>
        <v/>
      </c>
      <c r="AM15" s="78">
        <v>2</v>
      </c>
      <c r="AN15" s="79" t="e">
        <f>#REF!</f>
        <v>#REF!</v>
      </c>
      <c r="AO15" s="74">
        <v>2</v>
      </c>
      <c r="AP15" s="80" t="str">
        <f>IFERROR(MATCH($AO15,利用者情報!$U$7:$U$16,0),"")</f>
        <v/>
      </c>
    </row>
    <row r="16" spans="1:42" s="74" customFormat="1" ht="24.75" customHeight="1">
      <c r="A16" s="80"/>
      <c r="B16" s="248" t="str">
        <f>IFERROR(VLOOKUP($AP16,利用者情報!$A$7:$E$16,3,FALSE),"")</f>
        <v/>
      </c>
      <c r="C16" s="249"/>
      <c r="D16" s="249"/>
      <c r="E16" s="249"/>
      <c r="F16" s="249"/>
      <c r="G16" s="249"/>
      <c r="H16" s="249"/>
      <c r="I16" s="250"/>
      <c r="J16" s="251" t="str" cm="1">
        <f t="array" aca="1" ref="J16" ca="1">IFERROR(INDIRECT(TEXT($AP16,"#")&amp;"!Z42"),"")</f>
        <v/>
      </c>
      <c r="K16" s="252"/>
      <c r="L16" s="252"/>
      <c r="M16" s="252"/>
      <c r="N16" s="252"/>
      <c r="O16" s="253"/>
      <c r="P16" s="254" t="str" cm="1">
        <f t="array" aca="1" ref="P16" ca="1">IFERROR(INDIRECT(TEXT($AP16,"#")&amp;"!AC42"),"")</f>
        <v/>
      </c>
      <c r="Q16" s="255"/>
      <c r="R16" s="255"/>
      <c r="S16" s="255"/>
      <c r="T16" s="255"/>
      <c r="U16" s="256"/>
      <c r="V16" s="261" t="str" cm="1">
        <f t="array" aca="1" ref="V16" ca="1">IFERROR(INDIRECT(TEXT($AP16,"#")&amp;"!AF42"),"")</f>
        <v/>
      </c>
      <c r="W16" s="262"/>
      <c r="X16" s="262"/>
      <c r="Y16" s="262"/>
      <c r="Z16" s="262"/>
      <c r="AA16" s="262"/>
      <c r="AB16" s="264"/>
      <c r="AC16" s="264"/>
      <c r="AD16" s="264"/>
      <c r="AE16" s="264"/>
      <c r="AF16" s="264"/>
      <c r="AG16" s="264"/>
      <c r="AH16" s="264"/>
      <c r="AI16" s="264"/>
      <c r="AJ16" s="264"/>
      <c r="AK16" s="80"/>
      <c r="AL16" s="79" t="str">
        <f t="shared" ca="1" si="0"/>
        <v/>
      </c>
      <c r="AM16" s="78">
        <v>3</v>
      </c>
      <c r="AN16" s="79" t="e">
        <f>#REF!</f>
        <v>#REF!</v>
      </c>
      <c r="AO16" s="74">
        <v>3</v>
      </c>
      <c r="AP16" s="80" t="str">
        <f>IFERROR(MATCH($AO16,利用者情報!$U$7:$U$16,0),"")</f>
        <v/>
      </c>
    </row>
    <row r="17" spans="1:42" s="74" customFormat="1" ht="24.75" customHeight="1">
      <c r="A17" s="80"/>
      <c r="B17" s="248" t="str">
        <f>IFERROR(VLOOKUP($AP17,利用者情報!$A$7:$E$16,3,FALSE),"")</f>
        <v/>
      </c>
      <c r="C17" s="249"/>
      <c r="D17" s="249"/>
      <c r="E17" s="249"/>
      <c r="F17" s="249"/>
      <c r="G17" s="249"/>
      <c r="H17" s="249"/>
      <c r="I17" s="250"/>
      <c r="J17" s="251" t="str" cm="1">
        <f t="array" aca="1" ref="J17" ca="1">IFERROR(INDIRECT(TEXT($AP17,"#")&amp;"!Z42"),"")</f>
        <v/>
      </c>
      <c r="K17" s="252"/>
      <c r="L17" s="252"/>
      <c r="M17" s="252"/>
      <c r="N17" s="252"/>
      <c r="O17" s="253"/>
      <c r="P17" s="254" t="str" cm="1">
        <f t="array" aca="1" ref="P17" ca="1">IFERROR(INDIRECT(TEXT($AP17,"#")&amp;"!AC42"),"")</f>
        <v/>
      </c>
      <c r="Q17" s="255"/>
      <c r="R17" s="255"/>
      <c r="S17" s="255"/>
      <c r="T17" s="255"/>
      <c r="U17" s="256"/>
      <c r="V17" s="261" t="str" cm="1">
        <f t="array" aca="1" ref="V17" ca="1">IFERROR(INDIRECT(TEXT($AP17,"#")&amp;"!AF42"),"")</f>
        <v/>
      </c>
      <c r="W17" s="262"/>
      <c r="X17" s="262"/>
      <c r="Y17" s="262"/>
      <c r="Z17" s="262"/>
      <c r="AA17" s="262"/>
      <c r="AB17" s="264"/>
      <c r="AC17" s="264"/>
      <c r="AD17" s="264"/>
      <c r="AE17" s="264"/>
      <c r="AF17" s="264"/>
      <c r="AG17" s="264"/>
      <c r="AH17" s="264"/>
      <c r="AI17" s="264"/>
      <c r="AJ17" s="264"/>
      <c r="AK17" s="80"/>
      <c r="AL17" s="79" t="str">
        <f t="shared" ca="1" si="0"/>
        <v/>
      </c>
      <c r="AM17" s="78">
        <v>4</v>
      </c>
      <c r="AN17" s="79" t="e">
        <f>#REF!</f>
        <v>#REF!</v>
      </c>
      <c r="AO17" s="74">
        <v>4</v>
      </c>
      <c r="AP17" s="80" t="str">
        <f>IFERROR(MATCH($AO17,利用者情報!$U$7:$U$16,0),"")</f>
        <v/>
      </c>
    </row>
    <row r="18" spans="1:42" s="74" customFormat="1" ht="24.75" customHeight="1">
      <c r="A18" s="80"/>
      <c r="B18" s="248" t="str">
        <f>IFERROR(VLOOKUP($AP18,利用者情報!$A$7:$E$16,3,FALSE),"")</f>
        <v/>
      </c>
      <c r="C18" s="249"/>
      <c r="D18" s="249"/>
      <c r="E18" s="249"/>
      <c r="F18" s="249"/>
      <c r="G18" s="249"/>
      <c r="H18" s="249"/>
      <c r="I18" s="250"/>
      <c r="J18" s="251" t="str" cm="1">
        <f t="array" aca="1" ref="J18" ca="1">IFERROR(INDIRECT(TEXT($AP18,"#")&amp;"!Z42"),"")</f>
        <v/>
      </c>
      <c r="K18" s="252"/>
      <c r="L18" s="252"/>
      <c r="M18" s="252"/>
      <c r="N18" s="252"/>
      <c r="O18" s="253"/>
      <c r="P18" s="254" t="str" cm="1">
        <f t="array" aca="1" ref="P18" ca="1">IFERROR(INDIRECT(TEXT($AP18,"#")&amp;"!AC42"),"")</f>
        <v/>
      </c>
      <c r="Q18" s="255"/>
      <c r="R18" s="255"/>
      <c r="S18" s="255"/>
      <c r="T18" s="255"/>
      <c r="U18" s="256"/>
      <c r="V18" s="261" t="str" cm="1">
        <f t="array" aca="1" ref="V18" ca="1">IFERROR(INDIRECT(TEXT($AP18,"#")&amp;"!AF42"),"")</f>
        <v/>
      </c>
      <c r="W18" s="262"/>
      <c r="X18" s="262"/>
      <c r="Y18" s="262"/>
      <c r="Z18" s="262"/>
      <c r="AA18" s="262"/>
      <c r="AB18" s="264"/>
      <c r="AC18" s="264"/>
      <c r="AD18" s="264"/>
      <c r="AE18" s="264"/>
      <c r="AF18" s="264"/>
      <c r="AG18" s="264"/>
      <c r="AH18" s="264"/>
      <c r="AI18" s="264"/>
      <c r="AJ18" s="264"/>
      <c r="AK18" s="80"/>
      <c r="AL18" s="79" t="str">
        <f t="shared" ca="1" si="0"/>
        <v/>
      </c>
      <c r="AM18" s="78">
        <v>5</v>
      </c>
      <c r="AN18" s="79" t="e">
        <f>#REF!</f>
        <v>#REF!</v>
      </c>
      <c r="AO18" s="74">
        <v>5</v>
      </c>
      <c r="AP18" s="80" t="str">
        <f>IFERROR(MATCH($AO18,利用者情報!$U$7:$U$16,0),"")</f>
        <v/>
      </c>
    </row>
    <row r="19" spans="1:42" s="74" customFormat="1" ht="24.75" customHeight="1">
      <c r="A19" s="80"/>
      <c r="B19" s="248" t="str">
        <f>IFERROR(VLOOKUP($AP19,利用者情報!$A$7:$E$16,3,FALSE),"")</f>
        <v/>
      </c>
      <c r="C19" s="249"/>
      <c r="D19" s="249"/>
      <c r="E19" s="249"/>
      <c r="F19" s="249"/>
      <c r="G19" s="249"/>
      <c r="H19" s="249"/>
      <c r="I19" s="250"/>
      <c r="J19" s="251" t="str" cm="1">
        <f t="array" aca="1" ref="J19" ca="1">IFERROR(INDIRECT(TEXT($AP19,"#")&amp;"!Z42"),"")</f>
        <v/>
      </c>
      <c r="K19" s="252"/>
      <c r="L19" s="252"/>
      <c r="M19" s="252"/>
      <c r="N19" s="252"/>
      <c r="O19" s="253"/>
      <c r="P19" s="254" t="str" cm="1">
        <f t="array" aca="1" ref="P19" ca="1">IFERROR(INDIRECT(TEXT($AP19,"#")&amp;"!AC42"),"")</f>
        <v/>
      </c>
      <c r="Q19" s="255"/>
      <c r="R19" s="255"/>
      <c r="S19" s="255"/>
      <c r="T19" s="255"/>
      <c r="U19" s="256"/>
      <c r="V19" s="261" t="str" cm="1">
        <f t="array" aca="1" ref="V19" ca="1">IFERROR(INDIRECT(TEXT($AP19,"#")&amp;"!AF42"),"")</f>
        <v/>
      </c>
      <c r="W19" s="262"/>
      <c r="X19" s="262"/>
      <c r="Y19" s="262"/>
      <c r="Z19" s="262"/>
      <c r="AA19" s="262"/>
      <c r="AB19" s="264"/>
      <c r="AC19" s="264"/>
      <c r="AD19" s="264"/>
      <c r="AE19" s="264"/>
      <c r="AF19" s="264"/>
      <c r="AG19" s="264"/>
      <c r="AH19" s="264"/>
      <c r="AI19" s="264"/>
      <c r="AJ19" s="264"/>
      <c r="AK19" s="80"/>
      <c r="AL19" s="79" t="str">
        <f t="shared" ca="1" si="0"/>
        <v/>
      </c>
      <c r="AM19" s="78">
        <v>6</v>
      </c>
      <c r="AN19" s="79" t="e">
        <f>#REF!</f>
        <v>#REF!</v>
      </c>
      <c r="AO19" s="74">
        <v>6</v>
      </c>
      <c r="AP19" s="80" t="str">
        <f>IFERROR(MATCH($AO19,利用者情報!$U$7:$U$16,0),"")</f>
        <v/>
      </c>
    </row>
    <row r="20" spans="1:42" s="74" customFormat="1" ht="24.75" customHeight="1">
      <c r="A20" s="80"/>
      <c r="B20" s="248" t="str">
        <f>IFERROR(VLOOKUP($AP20,利用者情報!$A$7:$E$16,3,FALSE),"")</f>
        <v/>
      </c>
      <c r="C20" s="249"/>
      <c r="D20" s="249"/>
      <c r="E20" s="249"/>
      <c r="F20" s="249"/>
      <c r="G20" s="249"/>
      <c r="H20" s="249"/>
      <c r="I20" s="250"/>
      <c r="J20" s="251" t="str" cm="1">
        <f t="array" aca="1" ref="J20" ca="1">IFERROR(INDIRECT(TEXT($AP20,"#")&amp;"!Z42"),"")</f>
        <v/>
      </c>
      <c r="K20" s="252"/>
      <c r="L20" s="252"/>
      <c r="M20" s="252"/>
      <c r="N20" s="252"/>
      <c r="O20" s="253"/>
      <c r="P20" s="254" t="str" cm="1">
        <f t="array" aca="1" ref="P20" ca="1">IFERROR(INDIRECT(TEXT($AP20,"#")&amp;"!AC42"),"")</f>
        <v/>
      </c>
      <c r="Q20" s="255"/>
      <c r="R20" s="255"/>
      <c r="S20" s="255"/>
      <c r="T20" s="255"/>
      <c r="U20" s="256"/>
      <c r="V20" s="261" t="str" cm="1">
        <f t="array" aca="1" ref="V20" ca="1">IFERROR(INDIRECT(TEXT($AP20,"#")&amp;"!AF42"),"")</f>
        <v/>
      </c>
      <c r="W20" s="262"/>
      <c r="X20" s="262"/>
      <c r="Y20" s="262"/>
      <c r="Z20" s="262"/>
      <c r="AA20" s="262"/>
      <c r="AB20" s="264"/>
      <c r="AC20" s="264"/>
      <c r="AD20" s="264"/>
      <c r="AE20" s="264"/>
      <c r="AF20" s="264"/>
      <c r="AG20" s="264"/>
      <c r="AH20" s="264"/>
      <c r="AI20" s="264"/>
      <c r="AJ20" s="264"/>
      <c r="AK20" s="80"/>
      <c r="AL20" s="79" t="str">
        <f t="shared" ca="1" si="0"/>
        <v/>
      </c>
      <c r="AM20" s="78">
        <v>7</v>
      </c>
      <c r="AN20" s="79" t="e">
        <f>#REF!</f>
        <v>#REF!</v>
      </c>
      <c r="AO20" s="74">
        <v>7</v>
      </c>
      <c r="AP20" s="80" t="str">
        <f>IFERROR(MATCH($AO20,利用者情報!$U$7:$U$16,0),"")</f>
        <v/>
      </c>
    </row>
    <row r="21" spans="1:42" s="74" customFormat="1" ht="24.75" customHeight="1">
      <c r="A21" s="80"/>
      <c r="B21" s="248" t="str">
        <f>IFERROR(VLOOKUP($AP21,利用者情報!$A$7:$E$16,3,FALSE),"")</f>
        <v/>
      </c>
      <c r="C21" s="249"/>
      <c r="D21" s="249"/>
      <c r="E21" s="249"/>
      <c r="F21" s="249"/>
      <c r="G21" s="249"/>
      <c r="H21" s="249"/>
      <c r="I21" s="250"/>
      <c r="J21" s="251" t="str" cm="1">
        <f t="array" aca="1" ref="J21" ca="1">IFERROR(INDIRECT(TEXT($AP21,"#")&amp;"!Z42"),"")</f>
        <v/>
      </c>
      <c r="K21" s="252"/>
      <c r="L21" s="252"/>
      <c r="M21" s="252"/>
      <c r="N21" s="252"/>
      <c r="O21" s="253"/>
      <c r="P21" s="254" t="str" cm="1">
        <f t="array" aca="1" ref="P21" ca="1">IFERROR(INDIRECT(TEXT($AP21,"#")&amp;"!AC42"),"")</f>
        <v/>
      </c>
      <c r="Q21" s="255"/>
      <c r="R21" s="255"/>
      <c r="S21" s="255"/>
      <c r="T21" s="255"/>
      <c r="U21" s="256"/>
      <c r="V21" s="261" t="str" cm="1">
        <f t="array" aca="1" ref="V21" ca="1">IFERROR(INDIRECT(TEXT($AP21,"#")&amp;"!AF42"),"")</f>
        <v/>
      </c>
      <c r="W21" s="262"/>
      <c r="X21" s="262"/>
      <c r="Y21" s="262"/>
      <c r="Z21" s="262"/>
      <c r="AA21" s="262"/>
      <c r="AB21" s="264"/>
      <c r="AC21" s="264"/>
      <c r="AD21" s="264"/>
      <c r="AE21" s="264"/>
      <c r="AF21" s="264"/>
      <c r="AG21" s="264"/>
      <c r="AH21" s="264"/>
      <c r="AI21" s="264"/>
      <c r="AJ21" s="264"/>
      <c r="AK21" s="80"/>
      <c r="AL21" s="79" t="str">
        <f t="shared" ca="1" si="0"/>
        <v/>
      </c>
      <c r="AM21" s="78">
        <v>8</v>
      </c>
      <c r="AN21" s="79" t="e">
        <f>#REF!</f>
        <v>#REF!</v>
      </c>
      <c r="AO21" s="74">
        <v>8</v>
      </c>
      <c r="AP21" s="80" t="str">
        <f>IFERROR(MATCH($AO21,利用者情報!$U$7:$U$16,0),"")</f>
        <v/>
      </c>
    </row>
    <row r="22" spans="1:42" s="74" customFormat="1" ht="24.75" customHeight="1">
      <c r="A22" s="80"/>
      <c r="B22" s="248" t="str">
        <f>IFERROR(VLOOKUP($AP22,利用者情報!$A$7:$E$16,3,FALSE),"")</f>
        <v/>
      </c>
      <c r="C22" s="249"/>
      <c r="D22" s="249"/>
      <c r="E22" s="249"/>
      <c r="F22" s="249"/>
      <c r="G22" s="249"/>
      <c r="H22" s="249"/>
      <c r="I22" s="250"/>
      <c r="J22" s="251" t="str" cm="1">
        <f t="array" aca="1" ref="J22" ca="1">IFERROR(INDIRECT(TEXT($AP22,"#")&amp;"!Z42"),"")</f>
        <v/>
      </c>
      <c r="K22" s="252"/>
      <c r="L22" s="252"/>
      <c r="M22" s="252"/>
      <c r="N22" s="252"/>
      <c r="O22" s="253"/>
      <c r="P22" s="254" t="str" cm="1">
        <f t="array" aca="1" ref="P22" ca="1">IFERROR(INDIRECT(TEXT($AP22,"#")&amp;"!AC42"),"")</f>
        <v/>
      </c>
      <c r="Q22" s="255"/>
      <c r="R22" s="255"/>
      <c r="S22" s="255"/>
      <c r="T22" s="255"/>
      <c r="U22" s="256"/>
      <c r="V22" s="261" t="str" cm="1">
        <f t="array" aca="1" ref="V22" ca="1">IFERROR(INDIRECT(TEXT($AP22,"#")&amp;"!AF42"),"")</f>
        <v/>
      </c>
      <c r="W22" s="262"/>
      <c r="X22" s="262"/>
      <c r="Y22" s="262"/>
      <c r="Z22" s="262"/>
      <c r="AA22" s="262"/>
      <c r="AB22" s="264"/>
      <c r="AC22" s="264"/>
      <c r="AD22" s="264"/>
      <c r="AE22" s="264"/>
      <c r="AF22" s="264"/>
      <c r="AG22" s="264"/>
      <c r="AH22" s="264"/>
      <c r="AI22" s="264"/>
      <c r="AJ22" s="264"/>
      <c r="AK22" s="80"/>
      <c r="AL22" s="79" t="str">
        <f t="shared" ca="1" si="0"/>
        <v/>
      </c>
      <c r="AM22" s="78">
        <v>9</v>
      </c>
      <c r="AN22" s="79" t="e">
        <f>#REF!</f>
        <v>#REF!</v>
      </c>
      <c r="AO22" s="74">
        <v>9</v>
      </c>
      <c r="AP22" s="80" t="str">
        <f>IFERROR(MATCH($AO22,利用者情報!$U$7:$U$16,0),"")</f>
        <v/>
      </c>
    </row>
    <row r="23" spans="1:42" s="74" customFormat="1" ht="24.75" customHeight="1">
      <c r="A23" s="80"/>
      <c r="B23" s="248" t="str">
        <f>IFERROR(VLOOKUP($AP23,利用者情報!$A$7:$E$16,3,FALSE),"")</f>
        <v/>
      </c>
      <c r="C23" s="249"/>
      <c r="D23" s="249"/>
      <c r="E23" s="249"/>
      <c r="F23" s="249"/>
      <c r="G23" s="249"/>
      <c r="H23" s="249"/>
      <c r="I23" s="250"/>
      <c r="J23" s="267" t="str" cm="1">
        <f t="array" aca="1" ref="J23" ca="1">IFERROR(INDIRECT(TEXT($AP23,"#")&amp;"!Z42"),"")</f>
        <v/>
      </c>
      <c r="K23" s="268"/>
      <c r="L23" s="268"/>
      <c r="M23" s="268"/>
      <c r="N23" s="268"/>
      <c r="O23" s="269"/>
      <c r="P23" s="254" t="str" cm="1">
        <f t="array" aca="1" ref="P23" ca="1">IFERROR(INDIRECT(TEXT($AP23,"#")&amp;"!AC42"),"")</f>
        <v/>
      </c>
      <c r="Q23" s="255"/>
      <c r="R23" s="255"/>
      <c r="S23" s="255"/>
      <c r="T23" s="255"/>
      <c r="U23" s="256"/>
      <c r="V23" s="265" t="str" cm="1">
        <f t="array" aca="1" ref="V23" ca="1">IFERROR(INDIRECT(TEXT($AP23,"#")&amp;"!AF42"),"")</f>
        <v/>
      </c>
      <c r="W23" s="266"/>
      <c r="X23" s="266"/>
      <c r="Y23" s="266"/>
      <c r="Z23" s="266"/>
      <c r="AA23" s="266"/>
      <c r="AB23" s="264"/>
      <c r="AC23" s="264"/>
      <c r="AD23" s="264"/>
      <c r="AE23" s="264"/>
      <c r="AF23" s="264"/>
      <c r="AG23" s="264"/>
      <c r="AH23" s="264"/>
      <c r="AI23" s="264"/>
      <c r="AJ23" s="264"/>
      <c r="AK23" s="80"/>
      <c r="AL23" s="79" t="str">
        <f t="shared" ca="1" si="0"/>
        <v/>
      </c>
      <c r="AM23" s="78">
        <v>10</v>
      </c>
      <c r="AN23" s="79" t="e">
        <f>#REF!</f>
        <v>#REF!</v>
      </c>
      <c r="AO23" s="74">
        <v>10</v>
      </c>
      <c r="AP23" s="80" t="str">
        <f>IFERROR(MATCH($AO23,利用者情報!$U$7:$U$16,0),"")</f>
        <v/>
      </c>
    </row>
  </sheetData>
  <sheetProtection algorithmName="SHA-512" hashValue="OMB7xEZXohLS9VD1EN1zIXU3LiAlXWTULeBR35+bWjFbim9qz9VXWeIGfIn2O3m1WrYtVIqAEWlu5aVOQsG1fw==" saltValue="EZy2aFA6HrVt83B4hc68rw==" spinCount="100000" sheet="1" selectLockedCells="1"/>
  <mergeCells count="73">
    <mergeCell ref="V23:AA23"/>
    <mergeCell ref="AB23:AJ23"/>
    <mergeCell ref="B23:I23"/>
    <mergeCell ref="J23:O23"/>
    <mergeCell ref="P23:U23"/>
    <mergeCell ref="V21:AA21"/>
    <mergeCell ref="AB21:AJ21"/>
    <mergeCell ref="V22:AA22"/>
    <mergeCell ref="AB22:AJ22"/>
    <mergeCell ref="B21:I21"/>
    <mergeCell ref="J21:O21"/>
    <mergeCell ref="P21:U21"/>
    <mergeCell ref="B22:I22"/>
    <mergeCell ref="J22:O22"/>
    <mergeCell ref="P22:U22"/>
    <mergeCell ref="V19:AA19"/>
    <mergeCell ref="AB19:AJ19"/>
    <mergeCell ref="V20:AA20"/>
    <mergeCell ref="AB20:AJ20"/>
    <mergeCell ref="B19:I19"/>
    <mergeCell ref="J19:O19"/>
    <mergeCell ref="P19:U19"/>
    <mergeCell ref="B20:I20"/>
    <mergeCell ref="J20:O20"/>
    <mergeCell ref="P20:U20"/>
    <mergeCell ref="V17:AA17"/>
    <mergeCell ref="AB17:AJ17"/>
    <mergeCell ref="V18:AA18"/>
    <mergeCell ref="AB18:AJ18"/>
    <mergeCell ref="B17:I17"/>
    <mergeCell ref="J17:O17"/>
    <mergeCell ref="P17:U17"/>
    <mergeCell ref="B18:I18"/>
    <mergeCell ref="J18:O18"/>
    <mergeCell ref="P18:U18"/>
    <mergeCell ref="V16:AA16"/>
    <mergeCell ref="AB16:AJ16"/>
    <mergeCell ref="B15:I15"/>
    <mergeCell ref="J15:O15"/>
    <mergeCell ref="P15:U15"/>
    <mergeCell ref="B16:I16"/>
    <mergeCell ref="J16:O16"/>
    <mergeCell ref="P16:U16"/>
    <mergeCell ref="AB14:AJ14"/>
    <mergeCell ref="V13:AA13"/>
    <mergeCell ref="J13:O13"/>
    <mergeCell ref="P13:U13"/>
    <mergeCell ref="V15:AA15"/>
    <mergeCell ref="AB15:AJ15"/>
    <mergeCell ref="B13:I13"/>
    <mergeCell ref="B14:I14"/>
    <mergeCell ref="J14:O14"/>
    <mergeCell ref="P14:U14"/>
    <mergeCell ref="B8:G8"/>
    <mergeCell ref="I8:AI8"/>
    <mergeCell ref="B9:G9"/>
    <mergeCell ref="I9:AI9"/>
    <mergeCell ref="B11:F11"/>
    <mergeCell ref="G11:I11"/>
    <mergeCell ref="J11:N11"/>
    <mergeCell ref="O11:S11"/>
    <mergeCell ref="T11:U11"/>
    <mergeCell ref="V11:AA11"/>
    <mergeCell ref="AB13:AJ13"/>
    <mergeCell ref="V14:AA14"/>
    <mergeCell ref="AB11:AH11"/>
    <mergeCell ref="AI11:AJ11"/>
    <mergeCell ref="A2:AJ3"/>
    <mergeCell ref="B5:AI5"/>
    <mergeCell ref="AG6:AH6"/>
    <mergeCell ref="B6:G6"/>
    <mergeCell ref="I6:P6"/>
    <mergeCell ref="Q6:AB6"/>
  </mergeCells>
  <phoneticPr fontId="2"/>
  <conditionalFormatting sqref="AB14:AJ23">
    <cfRule type="cellIs" dxfId="178" priority="1" operator="equal">
      <formula>""</formula>
    </cfRule>
  </conditionalFormatting>
  <dataValidations count="1">
    <dataValidation imeMode="off" allowBlank="1" showInputMessage="1" showErrorMessage="1" sqref="AB14:AJ23" xr:uid="{567C25FA-64EE-41B5-B06A-CB555C35C7FA}"/>
  </dataValidations>
  <pageMargins left="0.7" right="0.7" top="0.75" bottom="0.75" header="0.3" footer="0.3"/>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A1DAE-E4F8-4E58-9D9E-233BF7F1EA75}">
  <sheetPr codeName="Sheet6">
    <tabColor rgb="FFFFFF00"/>
  </sheetPr>
  <dimension ref="B1:AL43"/>
  <sheetViews>
    <sheetView showGridLines="0" zoomScale="85" zoomScaleNormal="85" zoomScaleSheetLayoutView="85" workbookViewId="0">
      <selection activeCell="X44" sqref="X44"/>
    </sheetView>
  </sheetViews>
  <sheetFormatPr defaultRowHeight="13.2"/>
  <cols>
    <col min="1" max="1" width="2.796875" style="135" customWidth="1"/>
    <col min="2" max="5" width="2.59765625" style="135" customWidth="1"/>
    <col min="6" max="7" width="3.3984375" style="135" customWidth="1"/>
    <col min="8" max="11" width="4.8984375" style="135" customWidth="1"/>
    <col min="12" max="13" width="3.59765625" style="135" customWidth="1"/>
    <col min="14" max="22" width="4.5" style="135" customWidth="1"/>
    <col min="23" max="25" width="3.69921875" style="135" customWidth="1"/>
    <col min="26" max="33" width="3.8984375" style="135" customWidth="1"/>
    <col min="34" max="34" width="3.796875" style="135" customWidth="1"/>
    <col min="35" max="35" width="12.3984375" style="135" hidden="1" customWidth="1"/>
    <col min="36" max="38" width="3.8984375" style="135" customWidth="1"/>
    <col min="39" max="16384" width="8.796875" style="135"/>
  </cols>
  <sheetData>
    <row r="1" spans="2:38" ht="23.4" customHeight="1">
      <c r="B1" s="134" t="s">
        <v>197</v>
      </c>
    </row>
    <row r="2" spans="2:38" ht="13.2" customHeight="1"/>
    <row r="3" spans="2:38" ht="27.6" customHeight="1">
      <c r="B3" s="271" t="s">
        <v>48</v>
      </c>
      <c r="C3" s="271"/>
      <c r="D3" s="272">
        <v>7</v>
      </c>
      <c r="E3" s="272"/>
      <c r="F3" s="271" t="s">
        <v>16</v>
      </c>
      <c r="G3" s="271"/>
      <c r="H3" s="136">
        <v>4</v>
      </c>
      <c r="I3" s="273" t="s">
        <v>49</v>
      </c>
      <c r="J3" s="273"/>
      <c r="K3" s="137"/>
      <c r="L3" s="137"/>
      <c r="M3" s="137" t="s">
        <v>209</v>
      </c>
      <c r="N3" s="137"/>
      <c r="O3" s="137"/>
      <c r="P3" s="137"/>
      <c r="Q3" s="137"/>
      <c r="R3" s="137"/>
      <c r="S3" s="137"/>
      <c r="T3" s="137"/>
      <c r="U3" s="137"/>
      <c r="V3" s="137"/>
      <c r="W3" s="137"/>
      <c r="X3" s="137"/>
      <c r="Y3" s="137"/>
      <c r="Z3" s="137"/>
      <c r="AC3" s="137"/>
    </row>
    <row r="4" spans="2:38" ht="14.4" customHeight="1" thickBot="1">
      <c r="B4" s="138"/>
      <c r="C4" s="138"/>
      <c r="D4" s="136"/>
      <c r="E4" s="136"/>
      <c r="F4" s="134"/>
      <c r="G4" s="136"/>
      <c r="H4" s="136"/>
      <c r="I4" s="138"/>
      <c r="J4" s="138"/>
      <c r="K4" s="139"/>
      <c r="M4" s="140"/>
      <c r="N4" s="140"/>
      <c r="O4" s="140"/>
      <c r="P4" s="140"/>
      <c r="Q4" s="140"/>
      <c r="R4" s="140"/>
      <c r="S4" s="140"/>
      <c r="T4" s="140"/>
      <c r="U4" s="140"/>
      <c r="V4" s="140"/>
      <c r="W4" s="140"/>
      <c r="X4" s="140"/>
      <c r="Y4" s="140"/>
      <c r="Z4" s="140"/>
      <c r="AA4" s="140"/>
      <c r="AB4" s="140"/>
      <c r="AC4" s="140"/>
    </row>
    <row r="5" spans="2:38" ht="37.799999999999997" customHeight="1">
      <c r="B5" s="141"/>
      <c r="C5" s="306" t="s">
        <v>9</v>
      </c>
      <c r="D5" s="274"/>
      <c r="E5" s="274"/>
      <c r="F5" s="274"/>
      <c r="G5" s="274"/>
      <c r="H5" s="275"/>
      <c r="I5" s="307" t="s">
        <v>194</v>
      </c>
      <c r="J5" s="274"/>
      <c r="K5" s="274"/>
      <c r="L5" s="274"/>
      <c r="M5" s="275"/>
      <c r="N5" s="308" t="s">
        <v>79</v>
      </c>
      <c r="O5" s="309"/>
      <c r="P5" s="309"/>
      <c r="Q5" s="310"/>
      <c r="R5" s="146">
        <v>23</v>
      </c>
      <c r="S5" s="274" t="s">
        <v>63</v>
      </c>
      <c r="T5" s="274"/>
      <c r="U5" s="275"/>
      <c r="V5" s="311" t="s">
        <v>134</v>
      </c>
      <c r="W5" s="311"/>
      <c r="X5" s="311"/>
      <c r="Y5" s="311"/>
      <c r="Z5" s="311"/>
      <c r="AA5" s="311"/>
      <c r="AB5" s="311"/>
      <c r="AC5" s="311"/>
      <c r="AD5" s="312"/>
      <c r="AE5" s="141"/>
      <c r="AF5" s="141"/>
      <c r="AG5" s="141"/>
      <c r="AH5" s="141"/>
      <c r="AI5" s="141"/>
      <c r="AJ5" s="141"/>
      <c r="AK5" s="141"/>
      <c r="AL5" s="141"/>
    </row>
    <row r="6" spans="2:38" ht="37.200000000000003" customHeight="1" thickBot="1">
      <c r="B6" s="142"/>
      <c r="C6" s="313" t="s">
        <v>11</v>
      </c>
      <c r="D6" s="314"/>
      <c r="E6" s="314"/>
      <c r="F6" s="314"/>
      <c r="G6" s="314"/>
      <c r="H6" s="315"/>
      <c r="I6" s="316">
        <v>0.1</v>
      </c>
      <c r="J6" s="317"/>
      <c r="K6" s="318" t="s">
        <v>195</v>
      </c>
      <c r="L6" s="318"/>
      <c r="M6" s="319"/>
      <c r="N6" s="320" t="s">
        <v>77</v>
      </c>
      <c r="O6" s="321"/>
      <c r="P6" s="321"/>
      <c r="Q6" s="322"/>
      <c r="R6" s="323" t="s">
        <v>196</v>
      </c>
      <c r="S6" s="318"/>
      <c r="T6" s="318"/>
      <c r="U6" s="319"/>
      <c r="V6" s="324" t="s">
        <v>167</v>
      </c>
      <c r="W6" s="324"/>
      <c r="X6" s="324"/>
      <c r="Y6" s="324"/>
      <c r="Z6" s="324"/>
      <c r="AA6" s="324"/>
      <c r="AB6" s="324"/>
      <c r="AC6" s="324"/>
      <c r="AD6" s="325"/>
      <c r="AE6" s="141"/>
      <c r="AF6" s="141"/>
      <c r="AG6" s="141"/>
      <c r="AH6" s="141"/>
      <c r="AI6" s="141"/>
      <c r="AJ6" s="141"/>
      <c r="AK6" s="141"/>
      <c r="AL6" s="141"/>
    </row>
    <row r="7" spans="2:38" ht="25.8" customHeight="1" thickBot="1"/>
    <row r="8" spans="2:38" ht="21" customHeight="1" thickBot="1">
      <c r="B8" s="328" t="s">
        <v>50</v>
      </c>
      <c r="C8" s="328"/>
      <c r="D8" s="328" t="s">
        <v>51</v>
      </c>
      <c r="E8" s="328"/>
      <c r="F8" s="328" t="s">
        <v>52</v>
      </c>
      <c r="G8" s="328"/>
      <c r="H8" s="328"/>
      <c r="I8" s="328"/>
      <c r="J8" s="328"/>
      <c r="K8" s="328"/>
      <c r="L8" s="328"/>
      <c r="M8" s="328"/>
      <c r="N8" s="328" t="s">
        <v>53</v>
      </c>
      <c r="O8" s="328"/>
      <c r="P8" s="328"/>
      <c r="Q8" s="328"/>
      <c r="R8" s="328"/>
      <c r="S8" s="328"/>
      <c r="T8" s="328"/>
      <c r="U8" s="328"/>
      <c r="V8" s="328"/>
      <c r="W8" s="329" t="s">
        <v>208</v>
      </c>
      <c r="X8" s="330"/>
      <c r="Y8" s="331"/>
      <c r="Z8" s="338" t="s">
        <v>54</v>
      </c>
      <c r="AA8" s="338"/>
      <c r="AB8" s="338"/>
      <c r="AC8" s="327" t="s">
        <v>58</v>
      </c>
      <c r="AD8" s="328"/>
      <c r="AE8" s="328"/>
      <c r="AF8" s="327" t="s">
        <v>75</v>
      </c>
      <c r="AG8" s="327"/>
      <c r="AH8" s="327"/>
      <c r="AI8" s="326" t="s">
        <v>132</v>
      </c>
    </row>
    <row r="9" spans="2:38" ht="30.6" customHeight="1" thickBot="1">
      <c r="B9" s="328"/>
      <c r="C9" s="328"/>
      <c r="D9" s="328"/>
      <c r="E9" s="328"/>
      <c r="F9" s="328"/>
      <c r="G9" s="328"/>
      <c r="H9" s="328"/>
      <c r="I9" s="328"/>
      <c r="J9" s="328"/>
      <c r="K9" s="328"/>
      <c r="L9" s="328"/>
      <c r="M9" s="328"/>
      <c r="N9" s="327" t="s">
        <v>55</v>
      </c>
      <c r="O9" s="327"/>
      <c r="P9" s="327"/>
      <c r="Q9" s="327" t="s">
        <v>57</v>
      </c>
      <c r="R9" s="327"/>
      <c r="S9" s="327"/>
      <c r="T9" s="327" t="s">
        <v>56</v>
      </c>
      <c r="U9" s="327"/>
      <c r="V9" s="327"/>
      <c r="W9" s="332"/>
      <c r="X9" s="333"/>
      <c r="Y9" s="334"/>
      <c r="Z9" s="338"/>
      <c r="AA9" s="338"/>
      <c r="AB9" s="338"/>
      <c r="AC9" s="328"/>
      <c r="AD9" s="328"/>
      <c r="AE9" s="328"/>
      <c r="AF9" s="327"/>
      <c r="AG9" s="327"/>
      <c r="AH9" s="327"/>
      <c r="AI9" s="326"/>
    </row>
    <row r="10" spans="2:38" ht="18.600000000000001" customHeight="1" thickBot="1">
      <c r="B10" s="328"/>
      <c r="C10" s="328"/>
      <c r="D10" s="328"/>
      <c r="E10" s="328"/>
      <c r="F10" s="339" t="s">
        <v>59</v>
      </c>
      <c r="G10" s="340"/>
      <c r="H10" s="340" t="s">
        <v>60</v>
      </c>
      <c r="I10" s="340"/>
      <c r="J10" s="340"/>
      <c r="K10" s="340"/>
      <c r="L10" s="340" t="s">
        <v>61</v>
      </c>
      <c r="M10" s="341"/>
      <c r="N10" s="327"/>
      <c r="O10" s="327"/>
      <c r="P10" s="327"/>
      <c r="Q10" s="327"/>
      <c r="R10" s="327"/>
      <c r="S10" s="327"/>
      <c r="T10" s="327"/>
      <c r="U10" s="327"/>
      <c r="V10" s="327"/>
      <c r="W10" s="335"/>
      <c r="X10" s="336"/>
      <c r="Y10" s="337"/>
      <c r="Z10" s="338"/>
      <c r="AA10" s="338"/>
      <c r="AB10" s="338"/>
      <c r="AC10" s="328"/>
      <c r="AD10" s="328"/>
      <c r="AE10" s="328"/>
      <c r="AF10" s="327"/>
      <c r="AG10" s="327"/>
      <c r="AH10" s="327"/>
      <c r="AI10" s="326"/>
    </row>
    <row r="11" spans="2:38" ht="26.4" customHeight="1">
      <c r="B11" s="280">
        <v>1</v>
      </c>
      <c r="C11" s="280"/>
      <c r="D11" s="282" t="s">
        <v>179</v>
      </c>
      <c r="E11" s="282"/>
      <c r="F11" s="304" t="s">
        <v>80</v>
      </c>
      <c r="G11" s="296"/>
      <c r="H11" s="305" t="s">
        <v>183</v>
      </c>
      <c r="I11" s="305"/>
      <c r="J11" s="305"/>
      <c r="K11" s="305"/>
      <c r="L11" s="296" t="s">
        <v>80</v>
      </c>
      <c r="M11" s="297"/>
      <c r="N11" s="298">
        <v>0.41666666666666669</v>
      </c>
      <c r="O11" s="299"/>
      <c r="P11" s="300"/>
      <c r="Q11" s="298">
        <v>0.45763888888888887</v>
      </c>
      <c r="R11" s="299"/>
      <c r="S11" s="300"/>
      <c r="T11" s="348">
        <v>4.0972222222222222E-2</v>
      </c>
      <c r="U11" s="349"/>
      <c r="V11" s="350"/>
      <c r="W11" s="354">
        <v>1</v>
      </c>
      <c r="X11" s="354"/>
      <c r="Y11" s="354"/>
      <c r="Z11" s="356">
        <v>4000</v>
      </c>
      <c r="AA11" s="357"/>
      <c r="AB11" s="357"/>
      <c r="AC11" s="360">
        <v>400</v>
      </c>
      <c r="AD11" s="361"/>
      <c r="AE11" s="362"/>
      <c r="AF11" s="342">
        <v>3600</v>
      </c>
      <c r="AG11" s="342"/>
      <c r="AH11" s="342"/>
      <c r="AI11" s="346">
        <f>HOUR(T11)*60+MINUTE(T11)</f>
        <v>59</v>
      </c>
    </row>
    <row r="12" spans="2:38" ht="26.4" customHeight="1" thickBot="1">
      <c r="B12" s="281"/>
      <c r="C12" s="281"/>
      <c r="D12" s="283"/>
      <c r="E12" s="283"/>
      <c r="F12" s="276" t="s">
        <v>62</v>
      </c>
      <c r="G12" s="277"/>
      <c r="H12" s="278" t="s">
        <v>85</v>
      </c>
      <c r="I12" s="278"/>
      <c r="J12" s="278"/>
      <c r="K12" s="278"/>
      <c r="L12" s="278"/>
      <c r="M12" s="279"/>
      <c r="N12" s="301"/>
      <c r="O12" s="302"/>
      <c r="P12" s="303"/>
      <c r="Q12" s="301"/>
      <c r="R12" s="302"/>
      <c r="S12" s="303"/>
      <c r="T12" s="351"/>
      <c r="U12" s="352"/>
      <c r="V12" s="353"/>
      <c r="W12" s="355"/>
      <c r="X12" s="355"/>
      <c r="Y12" s="355"/>
      <c r="Z12" s="358"/>
      <c r="AA12" s="359"/>
      <c r="AB12" s="359"/>
      <c r="AC12" s="363"/>
      <c r="AD12" s="364"/>
      <c r="AE12" s="365"/>
      <c r="AF12" s="343"/>
      <c r="AG12" s="343"/>
      <c r="AH12" s="343"/>
      <c r="AI12" s="347"/>
    </row>
    <row r="13" spans="2:38" ht="26.4" customHeight="1">
      <c r="B13" s="280">
        <v>2</v>
      </c>
      <c r="C13" s="280"/>
      <c r="D13" s="282" t="s">
        <v>180</v>
      </c>
      <c r="E13" s="282"/>
      <c r="F13" s="304" t="s">
        <v>80</v>
      </c>
      <c r="G13" s="296"/>
      <c r="H13" s="305" t="s">
        <v>184</v>
      </c>
      <c r="I13" s="305"/>
      <c r="J13" s="305"/>
      <c r="K13" s="305"/>
      <c r="L13" s="296" t="s">
        <v>80</v>
      </c>
      <c r="M13" s="297"/>
      <c r="N13" s="298">
        <v>0.41666666666666669</v>
      </c>
      <c r="O13" s="299"/>
      <c r="P13" s="300"/>
      <c r="Q13" s="298">
        <v>0.47916666666666669</v>
      </c>
      <c r="R13" s="299"/>
      <c r="S13" s="300"/>
      <c r="T13" s="344">
        <v>6.25E-2</v>
      </c>
      <c r="U13" s="344"/>
      <c r="V13" s="344"/>
      <c r="W13" s="354">
        <v>1</v>
      </c>
      <c r="X13" s="354"/>
      <c r="Y13" s="354"/>
      <c r="Z13" s="356">
        <v>6620</v>
      </c>
      <c r="AA13" s="357"/>
      <c r="AB13" s="357"/>
      <c r="AC13" s="360">
        <v>660</v>
      </c>
      <c r="AD13" s="361"/>
      <c r="AE13" s="362"/>
      <c r="AF13" s="342">
        <v>5960</v>
      </c>
      <c r="AG13" s="342"/>
      <c r="AH13" s="342"/>
      <c r="AI13" s="346">
        <f t="shared" ref="AI13" si="0">HOUR(T13)*60+MINUTE(T13)</f>
        <v>90</v>
      </c>
    </row>
    <row r="14" spans="2:38" ht="26.4" customHeight="1" thickBot="1">
      <c r="B14" s="281"/>
      <c r="C14" s="281"/>
      <c r="D14" s="283"/>
      <c r="E14" s="283"/>
      <c r="F14" s="276" t="s">
        <v>62</v>
      </c>
      <c r="G14" s="277"/>
      <c r="H14" s="278" t="s">
        <v>83</v>
      </c>
      <c r="I14" s="278"/>
      <c r="J14" s="278"/>
      <c r="K14" s="278"/>
      <c r="L14" s="278"/>
      <c r="M14" s="279"/>
      <c r="N14" s="301"/>
      <c r="O14" s="302"/>
      <c r="P14" s="303"/>
      <c r="Q14" s="301"/>
      <c r="R14" s="302"/>
      <c r="S14" s="303"/>
      <c r="T14" s="345"/>
      <c r="U14" s="345"/>
      <c r="V14" s="345"/>
      <c r="W14" s="355"/>
      <c r="X14" s="355"/>
      <c r="Y14" s="355"/>
      <c r="Z14" s="358"/>
      <c r="AA14" s="359"/>
      <c r="AB14" s="359"/>
      <c r="AC14" s="363"/>
      <c r="AD14" s="364"/>
      <c r="AE14" s="365"/>
      <c r="AF14" s="343"/>
      <c r="AG14" s="343"/>
      <c r="AH14" s="343"/>
      <c r="AI14" s="347"/>
    </row>
    <row r="15" spans="2:38" ht="26.4" customHeight="1">
      <c r="B15" s="280">
        <v>3</v>
      </c>
      <c r="C15" s="280"/>
      <c r="D15" s="282" t="s">
        <v>181</v>
      </c>
      <c r="E15" s="282"/>
      <c r="F15" s="304" t="s">
        <v>80</v>
      </c>
      <c r="G15" s="296"/>
      <c r="H15" s="305" t="s">
        <v>185</v>
      </c>
      <c r="I15" s="305"/>
      <c r="J15" s="305"/>
      <c r="K15" s="305"/>
      <c r="L15" s="296" t="s">
        <v>80</v>
      </c>
      <c r="M15" s="297"/>
      <c r="N15" s="298">
        <v>0.41666666666666669</v>
      </c>
      <c r="O15" s="299"/>
      <c r="P15" s="300"/>
      <c r="Q15" s="298">
        <v>0.47916666666666669</v>
      </c>
      <c r="R15" s="299"/>
      <c r="S15" s="300"/>
      <c r="T15" s="344">
        <f t="shared" ref="T15" si="1">Q15-N15</f>
        <v>6.25E-2</v>
      </c>
      <c r="U15" s="344"/>
      <c r="V15" s="344"/>
      <c r="W15" s="354">
        <v>1</v>
      </c>
      <c r="X15" s="354"/>
      <c r="Y15" s="354"/>
      <c r="Z15" s="356">
        <v>6620</v>
      </c>
      <c r="AA15" s="357"/>
      <c r="AB15" s="357"/>
      <c r="AC15" s="360">
        <v>660</v>
      </c>
      <c r="AD15" s="361"/>
      <c r="AE15" s="362"/>
      <c r="AF15" s="342">
        <v>5960</v>
      </c>
      <c r="AG15" s="342"/>
      <c r="AH15" s="342"/>
      <c r="AI15" s="346">
        <f t="shared" ref="AI15" si="2">HOUR(T15)*60+MINUTE(T15)</f>
        <v>90</v>
      </c>
    </row>
    <row r="16" spans="2:38" ht="26.4" customHeight="1" thickBot="1">
      <c r="B16" s="281"/>
      <c r="C16" s="281"/>
      <c r="D16" s="283"/>
      <c r="E16" s="283"/>
      <c r="F16" s="276" t="s">
        <v>62</v>
      </c>
      <c r="G16" s="277"/>
      <c r="H16" s="278" t="s">
        <v>187</v>
      </c>
      <c r="I16" s="278"/>
      <c r="J16" s="278"/>
      <c r="K16" s="278"/>
      <c r="L16" s="278"/>
      <c r="M16" s="279"/>
      <c r="N16" s="301"/>
      <c r="O16" s="302"/>
      <c r="P16" s="303"/>
      <c r="Q16" s="301"/>
      <c r="R16" s="302"/>
      <c r="S16" s="303"/>
      <c r="T16" s="345"/>
      <c r="U16" s="345"/>
      <c r="V16" s="345"/>
      <c r="W16" s="355"/>
      <c r="X16" s="355"/>
      <c r="Y16" s="355"/>
      <c r="Z16" s="358"/>
      <c r="AA16" s="359"/>
      <c r="AB16" s="359"/>
      <c r="AC16" s="363"/>
      <c r="AD16" s="364"/>
      <c r="AE16" s="365"/>
      <c r="AF16" s="343"/>
      <c r="AG16" s="343"/>
      <c r="AH16" s="343"/>
      <c r="AI16" s="347"/>
    </row>
    <row r="17" spans="2:35" ht="26.4" customHeight="1">
      <c r="B17" s="280">
        <v>4</v>
      </c>
      <c r="C17" s="280"/>
      <c r="D17" s="282" t="s">
        <v>182</v>
      </c>
      <c r="E17" s="282"/>
      <c r="F17" s="304" t="s">
        <v>80</v>
      </c>
      <c r="G17" s="296"/>
      <c r="H17" s="305" t="s">
        <v>186</v>
      </c>
      <c r="I17" s="305"/>
      <c r="J17" s="305"/>
      <c r="K17" s="305"/>
      <c r="L17" s="296" t="s">
        <v>80</v>
      </c>
      <c r="M17" s="297"/>
      <c r="N17" s="298">
        <v>0.41666666666666669</v>
      </c>
      <c r="O17" s="299"/>
      <c r="P17" s="300"/>
      <c r="Q17" s="298">
        <v>0.47916666666666669</v>
      </c>
      <c r="R17" s="299"/>
      <c r="S17" s="300"/>
      <c r="T17" s="344">
        <f>Q17-N17</f>
        <v>6.25E-2</v>
      </c>
      <c r="U17" s="344"/>
      <c r="V17" s="344"/>
      <c r="W17" s="354">
        <v>1</v>
      </c>
      <c r="X17" s="354"/>
      <c r="Y17" s="354"/>
      <c r="Z17" s="356">
        <v>6620</v>
      </c>
      <c r="AA17" s="357"/>
      <c r="AB17" s="357"/>
      <c r="AC17" s="360">
        <v>660</v>
      </c>
      <c r="AD17" s="361"/>
      <c r="AE17" s="362"/>
      <c r="AF17" s="342">
        <v>5960</v>
      </c>
      <c r="AG17" s="342"/>
      <c r="AH17" s="342"/>
      <c r="AI17" s="346">
        <f t="shared" ref="AI17" si="3">HOUR(T17)*60+MINUTE(T17)</f>
        <v>90</v>
      </c>
    </row>
    <row r="18" spans="2:35" ht="26.4" customHeight="1" thickBot="1">
      <c r="B18" s="281"/>
      <c r="C18" s="281"/>
      <c r="D18" s="283"/>
      <c r="E18" s="283"/>
      <c r="F18" s="276" t="s">
        <v>62</v>
      </c>
      <c r="G18" s="277"/>
      <c r="H18" s="278" t="s">
        <v>86</v>
      </c>
      <c r="I18" s="278"/>
      <c r="J18" s="278"/>
      <c r="K18" s="278"/>
      <c r="L18" s="278"/>
      <c r="M18" s="279"/>
      <c r="N18" s="301"/>
      <c r="O18" s="302"/>
      <c r="P18" s="303"/>
      <c r="Q18" s="301"/>
      <c r="R18" s="302"/>
      <c r="S18" s="303"/>
      <c r="T18" s="345"/>
      <c r="U18" s="345"/>
      <c r="V18" s="345"/>
      <c r="W18" s="355"/>
      <c r="X18" s="355"/>
      <c r="Y18" s="355"/>
      <c r="Z18" s="358"/>
      <c r="AA18" s="359"/>
      <c r="AB18" s="359"/>
      <c r="AC18" s="363"/>
      <c r="AD18" s="364"/>
      <c r="AE18" s="365"/>
      <c r="AF18" s="343"/>
      <c r="AG18" s="343"/>
      <c r="AH18" s="343"/>
      <c r="AI18" s="347"/>
    </row>
    <row r="19" spans="2:35" ht="26.4" customHeight="1">
      <c r="B19" s="280">
        <v>5</v>
      </c>
      <c r="C19" s="280"/>
      <c r="D19" s="282" t="s">
        <v>201</v>
      </c>
      <c r="E19" s="282"/>
      <c r="F19" s="304" t="s">
        <v>80</v>
      </c>
      <c r="G19" s="296"/>
      <c r="H19" s="305" t="s">
        <v>183</v>
      </c>
      <c r="I19" s="305"/>
      <c r="J19" s="305"/>
      <c r="K19" s="305"/>
      <c r="L19" s="296" t="s">
        <v>80</v>
      </c>
      <c r="M19" s="297"/>
      <c r="N19" s="298">
        <v>0.41666666666666669</v>
      </c>
      <c r="O19" s="299"/>
      <c r="P19" s="300"/>
      <c r="Q19" s="298">
        <v>0.47916666666666669</v>
      </c>
      <c r="R19" s="299"/>
      <c r="S19" s="300"/>
      <c r="T19" s="344">
        <f t="shared" ref="T19" si="4">Q19-N19</f>
        <v>6.25E-2</v>
      </c>
      <c r="U19" s="344"/>
      <c r="V19" s="344"/>
      <c r="W19" s="354">
        <v>1</v>
      </c>
      <c r="X19" s="354"/>
      <c r="Y19" s="354"/>
      <c r="Z19" s="356">
        <v>6620</v>
      </c>
      <c r="AA19" s="357"/>
      <c r="AB19" s="357"/>
      <c r="AC19" s="360">
        <v>660</v>
      </c>
      <c r="AD19" s="361"/>
      <c r="AE19" s="362"/>
      <c r="AF19" s="342">
        <v>5960</v>
      </c>
      <c r="AG19" s="342"/>
      <c r="AH19" s="342"/>
      <c r="AI19" s="346">
        <f t="shared" ref="AI19" si="5">HOUR(T19)*60+MINUTE(T19)</f>
        <v>90</v>
      </c>
    </row>
    <row r="20" spans="2:35" ht="26.4" customHeight="1" thickBot="1">
      <c r="B20" s="281"/>
      <c r="C20" s="281"/>
      <c r="D20" s="283"/>
      <c r="E20" s="283"/>
      <c r="F20" s="276" t="s">
        <v>62</v>
      </c>
      <c r="G20" s="277"/>
      <c r="H20" s="278" t="s">
        <v>85</v>
      </c>
      <c r="I20" s="278"/>
      <c r="J20" s="278"/>
      <c r="K20" s="278"/>
      <c r="L20" s="278"/>
      <c r="M20" s="279"/>
      <c r="N20" s="301"/>
      <c r="O20" s="302"/>
      <c r="P20" s="303"/>
      <c r="Q20" s="301"/>
      <c r="R20" s="302"/>
      <c r="S20" s="303"/>
      <c r="T20" s="345"/>
      <c r="U20" s="345"/>
      <c r="V20" s="345"/>
      <c r="W20" s="355"/>
      <c r="X20" s="355"/>
      <c r="Y20" s="355"/>
      <c r="Z20" s="358"/>
      <c r="AA20" s="359"/>
      <c r="AB20" s="359"/>
      <c r="AC20" s="363"/>
      <c r="AD20" s="364"/>
      <c r="AE20" s="365"/>
      <c r="AF20" s="343"/>
      <c r="AG20" s="343"/>
      <c r="AH20" s="343"/>
      <c r="AI20" s="347"/>
    </row>
    <row r="21" spans="2:35" ht="26.4" customHeight="1">
      <c r="B21" s="280">
        <v>6</v>
      </c>
      <c r="C21" s="280"/>
      <c r="D21" s="282" t="s">
        <v>202</v>
      </c>
      <c r="E21" s="282"/>
      <c r="F21" s="304" t="s">
        <v>80</v>
      </c>
      <c r="G21" s="296"/>
      <c r="H21" s="305" t="s">
        <v>183</v>
      </c>
      <c r="I21" s="305"/>
      <c r="J21" s="305"/>
      <c r="K21" s="305"/>
      <c r="L21" s="296" t="s">
        <v>80</v>
      </c>
      <c r="M21" s="297"/>
      <c r="N21" s="298">
        <v>0.41666666666666669</v>
      </c>
      <c r="O21" s="299"/>
      <c r="P21" s="300"/>
      <c r="Q21" s="298">
        <v>0.47916666666666669</v>
      </c>
      <c r="R21" s="299"/>
      <c r="S21" s="300"/>
      <c r="T21" s="344">
        <f t="shared" ref="T21" si="6">Q21-N21</f>
        <v>6.25E-2</v>
      </c>
      <c r="U21" s="344"/>
      <c r="V21" s="344"/>
      <c r="W21" s="354">
        <v>1</v>
      </c>
      <c r="X21" s="354"/>
      <c r="Y21" s="354"/>
      <c r="Z21" s="356">
        <v>6620</v>
      </c>
      <c r="AA21" s="357"/>
      <c r="AB21" s="357"/>
      <c r="AC21" s="360">
        <v>660</v>
      </c>
      <c r="AD21" s="361"/>
      <c r="AE21" s="362"/>
      <c r="AF21" s="342">
        <v>5960</v>
      </c>
      <c r="AG21" s="342"/>
      <c r="AH21" s="342"/>
      <c r="AI21" s="346">
        <f t="shared" ref="AI21" si="7">HOUR(T21)*60+MINUTE(T21)</f>
        <v>90</v>
      </c>
    </row>
    <row r="22" spans="2:35" ht="26.4" customHeight="1" thickBot="1">
      <c r="B22" s="281"/>
      <c r="C22" s="281"/>
      <c r="D22" s="283"/>
      <c r="E22" s="283"/>
      <c r="F22" s="276" t="s">
        <v>62</v>
      </c>
      <c r="G22" s="277"/>
      <c r="H22" s="278" t="s">
        <v>85</v>
      </c>
      <c r="I22" s="278"/>
      <c r="J22" s="278"/>
      <c r="K22" s="278"/>
      <c r="L22" s="278"/>
      <c r="M22" s="279"/>
      <c r="N22" s="301"/>
      <c r="O22" s="302"/>
      <c r="P22" s="303"/>
      <c r="Q22" s="301"/>
      <c r="R22" s="302"/>
      <c r="S22" s="303"/>
      <c r="T22" s="345"/>
      <c r="U22" s="345"/>
      <c r="V22" s="345"/>
      <c r="W22" s="355"/>
      <c r="X22" s="355"/>
      <c r="Y22" s="355"/>
      <c r="Z22" s="358"/>
      <c r="AA22" s="359"/>
      <c r="AB22" s="359"/>
      <c r="AC22" s="363"/>
      <c r="AD22" s="364"/>
      <c r="AE22" s="365"/>
      <c r="AF22" s="343"/>
      <c r="AG22" s="343"/>
      <c r="AH22" s="343"/>
      <c r="AI22" s="347"/>
    </row>
    <row r="23" spans="2:35" ht="26.4" customHeight="1">
      <c r="B23" s="280">
        <v>7</v>
      </c>
      <c r="C23" s="280"/>
      <c r="D23" s="282" t="s">
        <v>203</v>
      </c>
      <c r="E23" s="282"/>
      <c r="F23" s="304" t="s">
        <v>80</v>
      </c>
      <c r="G23" s="296"/>
      <c r="H23" s="305" t="s">
        <v>183</v>
      </c>
      <c r="I23" s="305"/>
      <c r="J23" s="305"/>
      <c r="K23" s="305"/>
      <c r="L23" s="296" t="s">
        <v>80</v>
      </c>
      <c r="M23" s="297"/>
      <c r="N23" s="298">
        <v>0.41666666666666669</v>
      </c>
      <c r="O23" s="299"/>
      <c r="P23" s="300"/>
      <c r="Q23" s="298">
        <v>0.47916666666666669</v>
      </c>
      <c r="R23" s="299"/>
      <c r="S23" s="300"/>
      <c r="T23" s="344">
        <f t="shared" ref="T23" si="8">Q23-N23</f>
        <v>6.25E-2</v>
      </c>
      <c r="U23" s="344"/>
      <c r="V23" s="344"/>
      <c r="W23" s="354">
        <v>1</v>
      </c>
      <c r="X23" s="354"/>
      <c r="Y23" s="354"/>
      <c r="Z23" s="356">
        <v>6620</v>
      </c>
      <c r="AA23" s="357"/>
      <c r="AB23" s="357"/>
      <c r="AC23" s="360">
        <v>660</v>
      </c>
      <c r="AD23" s="361"/>
      <c r="AE23" s="362"/>
      <c r="AF23" s="342">
        <v>5960</v>
      </c>
      <c r="AG23" s="342"/>
      <c r="AH23" s="342"/>
      <c r="AI23" s="346">
        <f t="shared" ref="AI23" si="9">HOUR(T23)*60+MINUTE(T23)</f>
        <v>90</v>
      </c>
    </row>
    <row r="24" spans="2:35" ht="26.4" customHeight="1" thickBot="1">
      <c r="B24" s="281"/>
      <c r="C24" s="281"/>
      <c r="D24" s="283"/>
      <c r="E24" s="283"/>
      <c r="F24" s="276" t="s">
        <v>62</v>
      </c>
      <c r="G24" s="277"/>
      <c r="H24" s="278" t="s">
        <v>85</v>
      </c>
      <c r="I24" s="278"/>
      <c r="J24" s="278"/>
      <c r="K24" s="278"/>
      <c r="L24" s="278"/>
      <c r="M24" s="279"/>
      <c r="N24" s="301"/>
      <c r="O24" s="302"/>
      <c r="P24" s="303"/>
      <c r="Q24" s="301"/>
      <c r="R24" s="302"/>
      <c r="S24" s="303"/>
      <c r="T24" s="345"/>
      <c r="U24" s="345"/>
      <c r="V24" s="345"/>
      <c r="W24" s="355"/>
      <c r="X24" s="355"/>
      <c r="Y24" s="355"/>
      <c r="Z24" s="358"/>
      <c r="AA24" s="359"/>
      <c r="AB24" s="359"/>
      <c r="AC24" s="363"/>
      <c r="AD24" s="364"/>
      <c r="AE24" s="365"/>
      <c r="AF24" s="343"/>
      <c r="AG24" s="343"/>
      <c r="AH24" s="343"/>
      <c r="AI24" s="347"/>
    </row>
    <row r="25" spans="2:35" ht="26.4" customHeight="1">
      <c r="B25" s="280">
        <v>8</v>
      </c>
      <c r="C25" s="280"/>
      <c r="D25" s="282" t="s">
        <v>179</v>
      </c>
      <c r="E25" s="282"/>
      <c r="F25" s="304" t="s">
        <v>80</v>
      </c>
      <c r="G25" s="296"/>
      <c r="H25" s="305" t="s">
        <v>170</v>
      </c>
      <c r="I25" s="305"/>
      <c r="J25" s="305"/>
      <c r="K25" s="305"/>
      <c r="L25" s="296" t="s">
        <v>80</v>
      </c>
      <c r="M25" s="297"/>
      <c r="N25" s="298">
        <v>0.41666666666666669</v>
      </c>
      <c r="O25" s="299"/>
      <c r="P25" s="300"/>
      <c r="Q25" s="298">
        <v>0.47916666666666669</v>
      </c>
      <c r="R25" s="299"/>
      <c r="S25" s="300"/>
      <c r="T25" s="344">
        <f t="shared" ref="T25" si="10">Q25-N25</f>
        <v>6.25E-2</v>
      </c>
      <c r="U25" s="344"/>
      <c r="V25" s="344"/>
      <c r="W25" s="354">
        <v>1</v>
      </c>
      <c r="X25" s="354"/>
      <c r="Y25" s="354"/>
      <c r="Z25" s="356">
        <v>6620</v>
      </c>
      <c r="AA25" s="357"/>
      <c r="AB25" s="357"/>
      <c r="AC25" s="360">
        <v>660</v>
      </c>
      <c r="AD25" s="361"/>
      <c r="AE25" s="362"/>
      <c r="AF25" s="342">
        <v>5960</v>
      </c>
      <c r="AG25" s="342"/>
      <c r="AH25" s="342"/>
      <c r="AI25" s="346">
        <f t="shared" ref="AI25" si="11">HOUR(T25)*60+MINUTE(T25)</f>
        <v>90</v>
      </c>
    </row>
    <row r="26" spans="2:35" ht="26.4" customHeight="1" thickBot="1">
      <c r="B26" s="281"/>
      <c r="C26" s="281"/>
      <c r="D26" s="283"/>
      <c r="E26" s="283"/>
      <c r="F26" s="276" t="s">
        <v>62</v>
      </c>
      <c r="G26" s="277"/>
      <c r="H26" s="278" t="s">
        <v>84</v>
      </c>
      <c r="I26" s="278"/>
      <c r="J26" s="278"/>
      <c r="K26" s="278"/>
      <c r="L26" s="278"/>
      <c r="M26" s="279"/>
      <c r="N26" s="301"/>
      <c r="O26" s="302"/>
      <c r="P26" s="303"/>
      <c r="Q26" s="301"/>
      <c r="R26" s="302"/>
      <c r="S26" s="303"/>
      <c r="T26" s="345"/>
      <c r="U26" s="345"/>
      <c r="V26" s="345"/>
      <c r="W26" s="355"/>
      <c r="X26" s="355"/>
      <c r="Y26" s="355"/>
      <c r="Z26" s="358"/>
      <c r="AA26" s="359"/>
      <c r="AB26" s="359"/>
      <c r="AC26" s="363"/>
      <c r="AD26" s="364"/>
      <c r="AE26" s="365"/>
      <c r="AF26" s="343"/>
      <c r="AG26" s="343"/>
      <c r="AH26" s="343"/>
      <c r="AI26" s="347"/>
    </row>
    <row r="27" spans="2:35" ht="26.4" customHeight="1">
      <c r="B27" s="280">
        <v>9</v>
      </c>
      <c r="C27" s="280"/>
      <c r="D27" s="282" t="s">
        <v>180</v>
      </c>
      <c r="E27" s="282"/>
      <c r="F27" s="304" t="s">
        <v>80</v>
      </c>
      <c r="G27" s="296"/>
      <c r="H27" s="305" t="s">
        <v>204</v>
      </c>
      <c r="I27" s="305"/>
      <c r="J27" s="305"/>
      <c r="K27" s="305"/>
      <c r="L27" s="296" t="s">
        <v>80</v>
      </c>
      <c r="M27" s="297"/>
      <c r="N27" s="298">
        <v>0.41666666666666669</v>
      </c>
      <c r="O27" s="299"/>
      <c r="P27" s="300"/>
      <c r="Q27" s="298">
        <v>0.47916666666666669</v>
      </c>
      <c r="R27" s="299"/>
      <c r="S27" s="300"/>
      <c r="T27" s="344">
        <f t="shared" ref="T27" si="12">Q27-N27</f>
        <v>6.25E-2</v>
      </c>
      <c r="U27" s="344"/>
      <c r="V27" s="344"/>
      <c r="W27" s="354">
        <v>1</v>
      </c>
      <c r="X27" s="354"/>
      <c r="Y27" s="354"/>
      <c r="Z27" s="356">
        <v>6620</v>
      </c>
      <c r="AA27" s="357"/>
      <c r="AB27" s="357"/>
      <c r="AC27" s="360">
        <v>660</v>
      </c>
      <c r="AD27" s="361"/>
      <c r="AE27" s="362"/>
      <c r="AF27" s="342">
        <v>5960</v>
      </c>
      <c r="AG27" s="342"/>
      <c r="AH27" s="342"/>
      <c r="AI27" s="346">
        <f t="shared" ref="AI27" si="13">HOUR(T27)*60+MINUTE(T27)</f>
        <v>90</v>
      </c>
    </row>
    <row r="28" spans="2:35" ht="26.4" customHeight="1" thickBot="1">
      <c r="B28" s="281"/>
      <c r="C28" s="281"/>
      <c r="D28" s="283"/>
      <c r="E28" s="283"/>
      <c r="F28" s="276" t="s">
        <v>62</v>
      </c>
      <c r="G28" s="277"/>
      <c r="H28" s="278" t="s">
        <v>187</v>
      </c>
      <c r="I28" s="278"/>
      <c r="J28" s="278"/>
      <c r="K28" s="278"/>
      <c r="L28" s="278"/>
      <c r="M28" s="279"/>
      <c r="N28" s="301"/>
      <c r="O28" s="302"/>
      <c r="P28" s="303"/>
      <c r="Q28" s="301"/>
      <c r="R28" s="302"/>
      <c r="S28" s="303"/>
      <c r="T28" s="345"/>
      <c r="U28" s="345"/>
      <c r="V28" s="345"/>
      <c r="W28" s="355"/>
      <c r="X28" s="355"/>
      <c r="Y28" s="355"/>
      <c r="Z28" s="358"/>
      <c r="AA28" s="359"/>
      <c r="AB28" s="359"/>
      <c r="AC28" s="363"/>
      <c r="AD28" s="364"/>
      <c r="AE28" s="365"/>
      <c r="AF28" s="343"/>
      <c r="AG28" s="343"/>
      <c r="AH28" s="343"/>
      <c r="AI28" s="347"/>
    </row>
    <row r="29" spans="2:35" ht="26.4" customHeight="1">
      <c r="B29" s="284"/>
      <c r="C29" s="284"/>
      <c r="D29" s="282"/>
      <c r="E29" s="282"/>
      <c r="F29" s="286"/>
      <c r="G29" s="287"/>
      <c r="H29" s="288"/>
      <c r="I29" s="288"/>
      <c r="J29" s="288"/>
      <c r="K29" s="288"/>
      <c r="L29" s="287"/>
      <c r="M29" s="289"/>
      <c r="N29" s="290"/>
      <c r="O29" s="291"/>
      <c r="P29" s="292"/>
      <c r="Q29" s="290"/>
      <c r="R29" s="291"/>
      <c r="S29" s="292"/>
      <c r="T29" s="344">
        <f t="shared" ref="T29" si="14">Q29-N29</f>
        <v>0</v>
      </c>
      <c r="U29" s="344"/>
      <c r="V29" s="344"/>
      <c r="W29" s="366"/>
      <c r="X29" s="366"/>
      <c r="Y29" s="366"/>
      <c r="Z29" s="356"/>
      <c r="AA29" s="357"/>
      <c r="AB29" s="357"/>
      <c r="AC29" s="360"/>
      <c r="AD29" s="361"/>
      <c r="AE29" s="362"/>
      <c r="AF29" s="342"/>
      <c r="AG29" s="342"/>
      <c r="AH29" s="342"/>
      <c r="AI29" s="346">
        <f t="shared" ref="AI29" si="15">HOUR(T29)*60+MINUTE(T29)</f>
        <v>0</v>
      </c>
    </row>
    <row r="30" spans="2:35" ht="26.4" customHeight="1" thickBot="1">
      <c r="B30" s="285"/>
      <c r="C30" s="285"/>
      <c r="D30" s="283"/>
      <c r="E30" s="283"/>
      <c r="F30" s="276" t="s">
        <v>62</v>
      </c>
      <c r="G30" s="277"/>
      <c r="H30" s="278"/>
      <c r="I30" s="278"/>
      <c r="J30" s="278"/>
      <c r="K30" s="278"/>
      <c r="L30" s="278"/>
      <c r="M30" s="279"/>
      <c r="N30" s="293"/>
      <c r="O30" s="294"/>
      <c r="P30" s="295"/>
      <c r="Q30" s="293"/>
      <c r="R30" s="294"/>
      <c r="S30" s="295"/>
      <c r="T30" s="345"/>
      <c r="U30" s="345"/>
      <c r="V30" s="345"/>
      <c r="W30" s="367"/>
      <c r="X30" s="367"/>
      <c r="Y30" s="367"/>
      <c r="Z30" s="358"/>
      <c r="AA30" s="359"/>
      <c r="AB30" s="359"/>
      <c r="AC30" s="363"/>
      <c r="AD30" s="364"/>
      <c r="AE30" s="365"/>
      <c r="AF30" s="343"/>
      <c r="AG30" s="343"/>
      <c r="AH30" s="343"/>
      <c r="AI30" s="347"/>
    </row>
    <row r="31" spans="2:35" ht="26.4" customHeight="1">
      <c r="B31" s="284"/>
      <c r="C31" s="284"/>
      <c r="D31" s="282"/>
      <c r="E31" s="282"/>
      <c r="F31" s="286"/>
      <c r="G31" s="287"/>
      <c r="H31" s="288"/>
      <c r="I31" s="288"/>
      <c r="J31" s="288"/>
      <c r="K31" s="288"/>
      <c r="L31" s="287"/>
      <c r="M31" s="289"/>
      <c r="N31" s="290"/>
      <c r="O31" s="291"/>
      <c r="P31" s="292"/>
      <c r="Q31" s="290"/>
      <c r="R31" s="291"/>
      <c r="S31" s="292"/>
      <c r="T31" s="344">
        <f t="shared" ref="T31" si="16">Q31-N31</f>
        <v>0</v>
      </c>
      <c r="U31" s="344"/>
      <c r="V31" s="344"/>
      <c r="W31" s="366"/>
      <c r="X31" s="366"/>
      <c r="Y31" s="366"/>
      <c r="Z31" s="356"/>
      <c r="AA31" s="357"/>
      <c r="AB31" s="357"/>
      <c r="AC31" s="360"/>
      <c r="AD31" s="361"/>
      <c r="AE31" s="362"/>
      <c r="AF31" s="342"/>
      <c r="AG31" s="342"/>
      <c r="AH31" s="342"/>
      <c r="AI31" s="346">
        <f t="shared" ref="AI31" si="17">HOUR(T31)*60+MINUTE(T31)</f>
        <v>0</v>
      </c>
    </row>
    <row r="32" spans="2:35" ht="26.4" customHeight="1" thickBot="1">
      <c r="B32" s="285"/>
      <c r="C32" s="285"/>
      <c r="D32" s="283"/>
      <c r="E32" s="283"/>
      <c r="F32" s="276" t="s">
        <v>62</v>
      </c>
      <c r="G32" s="277"/>
      <c r="H32" s="278"/>
      <c r="I32" s="278"/>
      <c r="J32" s="278"/>
      <c r="K32" s="278"/>
      <c r="L32" s="278"/>
      <c r="M32" s="279"/>
      <c r="N32" s="293"/>
      <c r="O32" s="294"/>
      <c r="P32" s="295"/>
      <c r="Q32" s="293"/>
      <c r="R32" s="294"/>
      <c r="S32" s="295"/>
      <c r="T32" s="345"/>
      <c r="U32" s="345"/>
      <c r="V32" s="345"/>
      <c r="W32" s="367"/>
      <c r="X32" s="367"/>
      <c r="Y32" s="367"/>
      <c r="Z32" s="358"/>
      <c r="AA32" s="359"/>
      <c r="AB32" s="359"/>
      <c r="AC32" s="363"/>
      <c r="AD32" s="364"/>
      <c r="AE32" s="365"/>
      <c r="AF32" s="343"/>
      <c r="AG32" s="343"/>
      <c r="AH32" s="343"/>
      <c r="AI32" s="347"/>
    </row>
    <row r="33" spans="2:35" ht="26.4" customHeight="1">
      <c r="B33" s="284"/>
      <c r="C33" s="284"/>
      <c r="D33" s="282"/>
      <c r="E33" s="282"/>
      <c r="F33" s="286"/>
      <c r="G33" s="287"/>
      <c r="H33" s="288"/>
      <c r="I33" s="288"/>
      <c r="J33" s="288"/>
      <c r="K33" s="288"/>
      <c r="L33" s="287"/>
      <c r="M33" s="289"/>
      <c r="N33" s="290"/>
      <c r="O33" s="291"/>
      <c r="P33" s="292"/>
      <c r="Q33" s="290"/>
      <c r="R33" s="291"/>
      <c r="S33" s="292"/>
      <c r="T33" s="344">
        <f t="shared" ref="T33" si="18">Q33-N33</f>
        <v>0</v>
      </c>
      <c r="U33" s="344"/>
      <c r="V33" s="344"/>
      <c r="W33" s="366"/>
      <c r="X33" s="366"/>
      <c r="Y33" s="366"/>
      <c r="Z33" s="356"/>
      <c r="AA33" s="357"/>
      <c r="AB33" s="357"/>
      <c r="AC33" s="360"/>
      <c r="AD33" s="361"/>
      <c r="AE33" s="362"/>
      <c r="AF33" s="342"/>
      <c r="AG33" s="342"/>
      <c r="AH33" s="342"/>
      <c r="AI33" s="346">
        <f t="shared" ref="AI33" si="19">HOUR(T33)*60+MINUTE(T33)</f>
        <v>0</v>
      </c>
    </row>
    <row r="34" spans="2:35" ht="26.4" customHeight="1" thickBot="1">
      <c r="B34" s="285"/>
      <c r="C34" s="285"/>
      <c r="D34" s="283"/>
      <c r="E34" s="283"/>
      <c r="F34" s="276" t="s">
        <v>62</v>
      </c>
      <c r="G34" s="277"/>
      <c r="H34" s="278"/>
      <c r="I34" s="278"/>
      <c r="J34" s="278"/>
      <c r="K34" s="278"/>
      <c r="L34" s="278"/>
      <c r="M34" s="279"/>
      <c r="N34" s="293"/>
      <c r="O34" s="294"/>
      <c r="P34" s="295"/>
      <c r="Q34" s="293"/>
      <c r="R34" s="294"/>
      <c r="S34" s="295"/>
      <c r="T34" s="345"/>
      <c r="U34" s="345"/>
      <c r="V34" s="345"/>
      <c r="W34" s="367"/>
      <c r="X34" s="367"/>
      <c r="Y34" s="367"/>
      <c r="Z34" s="358"/>
      <c r="AA34" s="359"/>
      <c r="AB34" s="359"/>
      <c r="AC34" s="363"/>
      <c r="AD34" s="364"/>
      <c r="AE34" s="365"/>
      <c r="AF34" s="343"/>
      <c r="AG34" s="343"/>
      <c r="AH34" s="343"/>
      <c r="AI34" s="347"/>
    </row>
    <row r="35" spans="2:35" ht="26.4" customHeight="1">
      <c r="B35" s="284"/>
      <c r="C35" s="284"/>
      <c r="D35" s="282"/>
      <c r="E35" s="282"/>
      <c r="F35" s="286"/>
      <c r="G35" s="287"/>
      <c r="H35" s="288"/>
      <c r="I35" s="288"/>
      <c r="J35" s="288"/>
      <c r="K35" s="288"/>
      <c r="L35" s="287"/>
      <c r="M35" s="289"/>
      <c r="N35" s="290"/>
      <c r="O35" s="291"/>
      <c r="P35" s="292"/>
      <c r="Q35" s="290"/>
      <c r="R35" s="291"/>
      <c r="S35" s="292"/>
      <c r="T35" s="344">
        <f t="shared" ref="T35" si="20">Q35-N35</f>
        <v>0</v>
      </c>
      <c r="U35" s="344"/>
      <c r="V35" s="344"/>
      <c r="W35" s="366"/>
      <c r="X35" s="366"/>
      <c r="Y35" s="366"/>
      <c r="Z35" s="356"/>
      <c r="AA35" s="357"/>
      <c r="AB35" s="357"/>
      <c r="AC35" s="360"/>
      <c r="AD35" s="361"/>
      <c r="AE35" s="362"/>
      <c r="AF35" s="342"/>
      <c r="AG35" s="342"/>
      <c r="AH35" s="342"/>
      <c r="AI35" s="346">
        <f t="shared" ref="AI35" si="21">HOUR(T35)*60+MINUTE(T35)</f>
        <v>0</v>
      </c>
    </row>
    <row r="36" spans="2:35" ht="26.4" customHeight="1" thickBot="1">
      <c r="B36" s="285"/>
      <c r="C36" s="285"/>
      <c r="D36" s="283"/>
      <c r="E36" s="283"/>
      <c r="F36" s="276" t="s">
        <v>62</v>
      </c>
      <c r="G36" s="277"/>
      <c r="H36" s="278"/>
      <c r="I36" s="278"/>
      <c r="J36" s="278"/>
      <c r="K36" s="278"/>
      <c r="L36" s="278"/>
      <c r="M36" s="279"/>
      <c r="N36" s="293"/>
      <c r="O36" s="294"/>
      <c r="P36" s="295"/>
      <c r="Q36" s="293"/>
      <c r="R36" s="294"/>
      <c r="S36" s="295"/>
      <c r="T36" s="345"/>
      <c r="U36" s="345"/>
      <c r="V36" s="345"/>
      <c r="W36" s="367"/>
      <c r="X36" s="367"/>
      <c r="Y36" s="367"/>
      <c r="Z36" s="358"/>
      <c r="AA36" s="359"/>
      <c r="AB36" s="359"/>
      <c r="AC36" s="363"/>
      <c r="AD36" s="364"/>
      <c r="AE36" s="365"/>
      <c r="AF36" s="343"/>
      <c r="AG36" s="343"/>
      <c r="AH36" s="343"/>
      <c r="AI36" s="347"/>
    </row>
    <row r="37" spans="2:35" ht="26.4" customHeight="1">
      <c r="B37" s="284"/>
      <c r="C37" s="284"/>
      <c r="D37" s="282"/>
      <c r="E37" s="282"/>
      <c r="F37" s="286"/>
      <c r="G37" s="287"/>
      <c r="H37" s="288"/>
      <c r="I37" s="288"/>
      <c r="J37" s="288"/>
      <c r="K37" s="288"/>
      <c r="L37" s="287"/>
      <c r="M37" s="289"/>
      <c r="N37" s="290"/>
      <c r="O37" s="291"/>
      <c r="P37" s="292"/>
      <c r="Q37" s="290"/>
      <c r="R37" s="291"/>
      <c r="S37" s="292"/>
      <c r="T37" s="344">
        <f t="shared" ref="T37" si="22">Q37-N37</f>
        <v>0</v>
      </c>
      <c r="U37" s="344"/>
      <c r="V37" s="344"/>
      <c r="W37" s="366"/>
      <c r="X37" s="366"/>
      <c r="Y37" s="366"/>
      <c r="Z37" s="356"/>
      <c r="AA37" s="357"/>
      <c r="AB37" s="357"/>
      <c r="AC37" s="360"/>
      <c r="AD37" s="361"/>
      <c r="AE37" s="362"/>
      <c r="AF37" s="342"/>
      <c r="AG37" s="342"/>
      <c r="AH37" s="342"/>
      <c r="AI37" s="346">
        <f t="shared" ref="AI37" si="23">HOUR(T37)*60+MINUTE(T37)</f>
        <v>0</v>
      </c>
    </row>
    <row r="38" spans="2:35" ht="26.4" customHeight="1" thickBot="1">
      <c r="B38" s="285"/>
      <c r="C38" s="285"/>
      <c r="D38" s="283"/>
      <c r="E38" s="283"/>
      <c r="F38" s="276" t="s">
        <v>62</v>
      </c>
      <c r="G38" s="277"/>
      <c r="H38" s="278"/>
      <c r="I38" s="278"/>
      <c r="J38" s="278"/>
      <c r="K38" s="278"/>
      <c r="L38" s="278"/>
      <c r="M38" s="279"/>
      <c r="N38" s="293"/>
      <c r="O38" s="294"/>
      <c r="P38" s="295"/>
      <c r="Q38" s="293"/>
      <c r="R38" s="294"/>
      <c r="S38" s="295"/>
      <c r="T38" s="345"/>
      <c r="U38" s="345"/>
      <c r="V38" s="345"/>
      <c r="W38" s="367"/>
      <c r="X38" s="367"/>
      <c r="Y38" s="367"/>
      <c r="Z38" s="358"/>
      <c r="AA38" s="359"/>
      <c r="AB38" s="359"/>
      <c r="AC38" s="363"/>
      <c r="AD38" s="364"/>
      <c r="AE38" s="365"/>
      <c r="AF38" s="343"/>
      <c r="AG38" s="343"/>
      <c r="AH38" s="343"/>
      <c r="AI38" s="347"/>
    </row>
    <row r="39" spans="2:35" ht="26.4" customHeight="1">
      <c r="B39" s="284"/>
      <c r="C39" s="284"/>
      <c r="D39" s="282"/>
      <c r="E39" s="282"/>
      <c r="F39" s="286"/>
      <c r="G39" s="287"/>
      <c r="H39" s="288"/>
      <c r="I39" s="288"/>
      <c r="J39" s="288"/>
      <c r="K39" s="288"/>
      <c r="L39" s="287"/>
      <c r="M39" s="289"/>
      <c r="N39" s="290"/>
      <c r="O39" s="291"/>
      <c r="P39" s="292"/>
      <c r="Q39" s="290"/>
      <c r="R39" s="291"/>
      <c r="S39" s="292"/>
      <c r="T39" s="344">
        <f t="shared" ref="T39" si="24">Q39-N39</f>
        <v>0</v>
      </c>
      <c r="U39" s="344"/>
      <c r="V39" s="344"/>
      <c r="W39" s="366"/>
      <c r="X39" s="366"/>
      <c r="Y39" s="366"/>
      <c r="Z39" s="356"/>
      <c r="AA39" s="357"/>
      <c r="AB39" s="357"/>
      <c r="AC39" s="360"/>
      <c r="AD39" s="361"/>
      <c r="AE39" s="362"/>
      <c r="AF39" s="342"/>
      <c r="AG39" s="342"/>
      <c r="AH39" s="342"/>
      <c r="AI39" s="346">
        <f t="shared" ref="AI39" si="25">HOUR(T39)*60+MINUTE(T39)</f>
        <v>0</v>
      </c>
    </row>
    <row r="40" spans="2:35" ht="26.4" customHeight="1" thickBot="1">
      <c r="B40" s="285"/>
      <c r="C40" s="285"/>
      <c r="D40" s="283"/>
      <c r="E40" s="283"/>
      <c r="F40" s="276" t="s">
        <v>62</v>
      </c>
      <c r="G40" s="277"/>
      <c r="H40" s="278"/>
      <c r="I40" s="278"/>
      <c r="J40" s="278"/>
      <c r="K40" s="278"/>
      <c r="L40" s="278"/>
      <c r="M40" s="279"/>
      <c r="N40" s="293"/>
      <c r="O40" s="294"/>
      <c r="P40" s="295"/>
      <c r="Q40" s="293"/>
      <c r="R40" s="294"/>
      <c r="S40" s="295"/>
      <c r="T40" s="345"/>
      <c r="U40" s="345"/>
      <c r="V40" s="345"/>
      <c r="W40" s="367"/>
      <c r="X40" s="367"/>
      <c r="Y40" s="367"/>
      <c r="Z40" s="358"/>
      <c r="AA40" s="359"/>
      <c r="AB40" s="359"/>
      <c r="AC40" s="363"/>
      <c r="AD40" s="364"/>
      <c r="AE40" s="365"/>
      <c r="AF40" s="368"/>
      <c r="AG40" s="368"/>
      <c r="AH40" s="368"/>
      <c r="AI40" s="347"/>
    </row>
    <row r="41" spans="2:35" ht="49.2" customHeight="1" thickTop="1" thickBot="1">
      <c r="T41" s="373" t="s">
        <v>65</v>
      </c>
      <c r="U41" s="373"/>
      <c r="V41" s="373"/>
      <c r="W41" s="374" t="s">
        <v>94</v>
      </c>
      <c r="X41" s="374"/>
      <c r="Y41" s="374"/>
      <c r="Z41" s="373" t="s">
        <v>64</v>
      </c>
      <c r="AA41" s="377"/>
      <c r="AB41" s="377"/>
      <c r="AC41" s="373" t="s">
        <v>66</v>
      </c>
      <c r="AD41" s="377"/>
      <c r="AE41" s="377"/>
      <c r="AF41" s="373" t="s">
        <v>76</v>
      </c>
      <c r="AG41" s="377"/>
      <c r="AH41" s="377"/>
      <c r="AI41" s="143"/>
    </row>
    <row r="42" spans="2:35" ht="58.8" customHeight="1" thickTop="1" thickBot="1">
      <c r="T42" s="369">
        <f>IF(SUM(T11:V40)=0,"",SUM(T11:V40))</f>
        <v>0.54097222222222219</v>
      </c>
      <c r="U42" s="370"/>
      <c r="V42" s="144" t="s">
        <v>93</v>
      </c>
      <c r="W42" s="371">
        <f>IF(SUM(W11:Y40)=0,"",SUM(W11:Y40))</f>
        <v>9</v>
      </c>
      <c r="X42" s="372"/>
      <c r="Y42" s="145" t="s">
        <v>92</v>
      </c>
      <c r="Z42" s="375">
        <f>IF(SUM(Z11:AB40)=0,"",SUM(Z11:AB40))</f>
        <v>56960</v>
      </c>
      <c r="AA42" s="376"/>
      <c r="AB42" s="145" t="s">
        <v>91</v>
      </c>
      <c r="AC42" s="375">
        <f>IF(SUM(AC11:AE40)=0,"",SUM(AC11:AE40))</f>
        <v>5680</v>
      </c>
      <c r="AD42" s="376"/>
      <c r="AE42" s="145" t="s">
        <v>91</v>
      </c>
      <c r="AF42" s="376">
        <f>IF(SUM(AF11:AH40)=0,"",SUM(AF11:AH40))</f>
        <v>51280</v>
      </c>
      <c r="AG42" s="376"/>
      <c r="AH42" s="145" t="s">
        <v>91</v>
      </c>
      <c r="AI42" s="143"/>
    </row>
    <row r="43" spans="2:35" ht="22.8" customHeight="1" thickTop="1">
      <c r="T43" s="270"/>
      <c r="U43" s="270"/>
    </row>
  </sheetData>
  <sheetProtection algorithmName="SHA-512" hashValue="rp6DlaOPGYzy8XXhea9RJhCpiE5xZsTRq8qGdaYnPyBuj605AgtDmReEEzU+dEb+eNR0hST/CuetnYgUYgHDUw==" saltValue="eKsW7Wt5Xu+3cPmW+P1EgQ==" spinCount="100000" sheet="1" objects="1" scenarios="1" selectLockedCells="1" selectUnlockedCells="1"/>
  <mergeCells count="266">
    <mergeCell ref="B39:C40"/>
    <mergeCell ref="D39:E40"/>
    <mergeCell ref="F39:G39"/>
    <mergeCell ref="H39:K39"/>
    <mergeCell ref="L39:M39"/>
    <mergeCell ref="Z37:AB38"/>
    <mergeCell ref="AC37:AE38"/>
    <mergeCell ref="AF37:AH38"/>
    <mergeCell ref="B37:C38"/>
    <mergeCell ref="D37:E38"/>
    <mergeCell ref="AI39:AI40"/>
    <mergeCell ref="W37:Y38"/>
    <mergeCell ref="T42:U42"/>
    <mergeCell ref="W42:X42"/>
    <mergeCell ref="F40:G40"/>
    <mergeCell ref="H40:M40"/>
    <mergeCell ref="T41:V41"/>
    <mergeCell ref="W41:Y41"/>
    <mergeCell ref="Z42:AA42"/>
    <mergeCell ref="AC42:AD42"/>
    <mergeCell ref="AF42:AG42"/>
    <mergeCell ref="Z41:AB41"/>
    <mergeCell ref="AC41:AE41"/>
    <mergeCell ref="AF41:AH41"/>
    <mergeCell ref="AI35:AI36"/>
    <mergeCell ref="F36:G36"/>
    <mergeCell ref="H36:M36"/>
    <mergeCell ref="W35:Y36"/>
    <mergeCell ref="Z35:AB36"/>
    <mergeCell ref="AC35:AE36"/>
    <mergeCell ref="AF35:AH36"/>
    <mergeCell ref="N39:P40"/>
    <mergeCell ref="Q39:S40"/>
    <mergeCell ref="T39:V40"/>
    <mergeCell ref="W39:Y40"/>
    <mergeCell ref="Z39:AB40"/>
    <mergeCell ref="AC39:AE40"/>
    <mergeCell ref="F37:G37"/>
    <mergeCell ref="H37:K37"/>
    <mergeCell ref="L37:M37"/>
    <mergeCell ref="N37:P38"/>
    <mergeCell ref="Q37:S38"/>
    <mergeCell ref="Q35:S36"/>
    <mergeCell ref="T35:V36"/>
    <mergeCell ref="F38:G38"/>
    <mergeCell ref="H38:M38"/>
    <mergeCell ref="AI37:AI38"/>
    <mergeCell ref="AF39:AH40"/>
    <mergeCell ref="B35:C36"/>
    <mergeCell ref="D35:E36"/>
    <mergeCell ref="F35:G35"/>
    <mergeCell ref="H35:K35"/>
    <mergeCell ref="L35:M35"/>
    <mergeCell ref="N35:P36"/>
    <mergeCell ref="T37:V38"/>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AF33:AH34"/>
    <mergeCell ref="Z31:AB32"/>
    <mergeCell ref="AC31:AE32"/>
    <mergeCell ref="AF31:AH32"/>
    <mergeCell ref="AI31:AI32"/>
    <mergeCell ref="B29:C30"/>
    <mergeCell ref="D29:E30"/>
    <mergeCell ref="F29:G29"/>
    <mergeCell ref="H29:K29"/>
    <mergeCell ref="L29:M29"/>
    <mergeCell ref="N29:P30"/>
    <mergeCell ref="T31:V32"/>
    <mergeCell ref="W31:Y32"/>
    <mergeCell ref="AI29:AI30"/>
    <mergeCell ref="F30:G30"/>
    <mergeCell ref="H30:M30"/>
    <mergeCell ref="W29:Y30"/>
    <mergeCell ref="Z29:AB30"/>
    <mergeCell ref="AC29:AE30"/>
    <mergeCell ref="AF29:AH30"/>
    <mergeCell ref="Q29:S30"/>
    <mergeCell ref="T29:V30"/>
    <mergeCell ref="W25:Y26"/>
    <mergeCell ref="AF27:AH28"/>
    <mergeCell ref="AI27:AI28"/>
    <mergeCell ref="F28:G28"/>
    <mergeCell ref="H28:M28"/>
    <mergeCell ref="W27:Y28"/>
    <mergeCell ref="Z27:AB28"/>
    <mergeCell ref="AC27:AE28"/>
    <mergeCell ref="Z25:AB26"/>
    <mergeCell ref="AC25:AE26"/>
    <mergeCell ref="AF25:AH26"/>
    <mergeCell ref="AI25:AI26"/>
    <mergeCell ref="N27:P28"/>
    <mergeCell ref="Q27:S28"/>
    <mergeCell ref="T27:V28"/>
    <mergeCell ref="T25:V26"/>
    <mergeCell ref="B25:C26"/>
    <mergeCell ref="D25:E26"/>
    <mergeCell ref="F25:G25"/>
    <mergeCell ref="H25:K25"/>
    <mergeCell ref="L25:M25"/>
    <mergeCell ref="N25:P26"/>
    <mergeCell ref="Q25:S26"/>
    <mergeCell ref="B27:C28"/>
    <mergeCell ref="D27:E28"/>
    <mergeCell ref="F27:G27"/>
    <mergeCell ref="H27:K27"/>
    <mergeCell ref="L27:M27"/>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F22:G22"/>
    <mergeCell ref="H22:M22"/>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AI23:AI24"/>
    <mergeCell ref="F24:G24"/>
    <mergeCell ref="H24:M24"/>
    <mergeCell ref="W23:Y24"/>
    <mergeCell ref="Z23:AB24"/>
    <mergeCell ref="AC23:AE24"/>
    <mergeCell ref="AF23:AH24"/>
    <mergeCell ref="W19:Y20"/>
    <mergeCell ref="AF21:AH22"/>
    <mergeCell ref="AI21:AI22"/>
    <mergeCell ref="W21:Y22"/>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I8:AI10"/>
    <mergeCell ref="N9:P10"/>
    <mergeCell ref="Q9:S10"/>
    <mergeCell ref="T9:V10"/>
    <mergeCell ref="B8:C10"/>
    <mergeCell ref="D8:E10"/>
    <mergeCell ref="F8:M9"/>
    <mergeCell ref="N8:V8"/>
    <mergeCell ref="W8:Y10"/>
    <mergeCell ref="Z8:AB10"/>
    <mergeCell ref="F10:G10"/>
    <mergeCell ref="H10:K10"/>
    <mergeCell ref="L10:M10"/>
    <mergeCell ref="AC8:AE10"/>
    <mergeCell ref="AF8:AH10"/>
    <mergeCell ref="B11:C12"/>
    <mergeCell ref="D11:E12"/>
    <mergeCell ref="F11:G11"/>
    <mergeCell ref="H11:K11"/>
    <mergeCell ref="C5:H5"/>
    <mergeCell ref="I5:M5"/>
    <mergeCell ref="N5:Q5"/>
    <mergeCell ref="V5:AD5"/>
    <mergeCell ref="C6:H6"/>
    <mergeCell ref="I6:J6"/>
    <mergeCell ref="K6:M6"/>
    <mergeCell ref="N6:Q6"/>
    <mergeCell ref="R6:U6"/>
    <mergeCell ref="V6:AD6"/>
    <mergeCell ref="T43:U43"/>
    <mergeCell ref="B3:C3"/>
    <mergeCell ref="D3:E3"/>
    <mergeCell ref="F3:G3"/>
    <mergeCell ref="I3:J3"/>
    <mergeCell ref="S5:U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L11:M11"/>
    <mergeCell ref="N11:P12"/>
    <mergeCell ref="B13:C14"/>
  </mergeCells>
  <phoneticPr fontId="2"/>
  <conditionalFormatting sqref="B11:C40">
    <cfRule type="cellIs" dxfId="177" priority="4" operator="equal">
      <formula>""</formula>
    </cfRule>
  </conditionalFormatting>
  <conditionalFormatting sqref="W11:Y22 W29:Y40">
    <cfRule type="cellIs" dxfId="176" priority="3" operator="equal">
      <formula>""</formula>
    </cfRule>
  </conditionalFormatting>
  <conditionalFormatting sqref="F29:M40">
    <cfRule type="cellIs" dxfId="175" priority="2" operator="equal">
      <formula>""</formula>
    </cfRule>
  </conditionalFormatting>
  <conditionalFormatting sqref="N11:S22 N29:S40">
    <cfRule type="cellIs" dxfId="174"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50892E-7FAD-4BB6-B29F-F767AB82EC21}">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8A8EE83B-6D8E-4862-B7BB-A6DB7C72445C}">
          <x14:formula1>
            <xm:f>プルダウン!$C$11:$C$19</xm:f>
          </x14:formula1>
          <xm:sqref>H12:M12 H14:M14 H16:M16 H18:M18 H20:M20 H22:M22 H24:M24 H26:M26 H28:M28 H30:M30 H32:M32 H34:M34 H36:M36 H38:M38 H40:M40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8F32-69AC-4315-B60C-751B82EBB942}">
  <sheetPr codeName="Sheet7">
    <tabColor rgb="FFFFFF00"/>
  </sheetPr>
  <dimension ref="A1:AL43"/>
  <sheetViews>
    <sheetView showGridLines="0" view="pageBreakPreview" zoomScale="80" zoomScaleNormal="100" zoomScaleSheetLayoutView="80" workbookViewId="0">
      <selection activeCell="W11" sqref="W11:Y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394" t="s">
        <v>48</v>
      </c>
      <c r="C3" s="394"/>
      <c r="D3" s="398" t="str">
        <f>IF(利用者情報!F2="","",DATE(利用者情報!F2,利用者情報!I2,1))</f>
        <v/>
      </c>
      <c r="E3" s="398"/>
      <c r="F3" s="394" t="s">
        <v>16</v>
      </c>
      <c r="G3" s="394"/>
      <c r="H3" s="114" t="str">
        <f>IF(利用者情報!I2="","",利用者情報!I2)</f>
        <v/>
      </c>
      <c r="I3" s="436" t="s">
        <v>49</v>
      </c>
      <c r="J3" s="436"/>
      <c r="K3" s="21"/>
      <c r="L3" s="20"/>
      <c r="M3" s="21" t="s">
        <v>209</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IF(利用者情報!C7="","",利用者情報!C7)</f>
        <v/>
      </c>
      <c r="I5" s="442"/>
      <c r="J5" s="442"/>
      <c r="K5" s="442"/>
      <c r="L5" s="443"/>
      <c r="M5" s="429" t="s">
        <v>79</v>
      </c>
      <c r="N5" s="430"/>
      <c r="O5" s="430"/>
      <c r="P5" s="431"/>
      <c r="Q5" s="111" t="str">
        <f>IF(利用者情報!I7="","",利用者情報!I7)</f>
        <v/>
      </c>
      <c r="R5" s="442" t="s">
        <v>63</v>
      </c>
      <c r="S5" s="442"/>
      <c r="T5" s="443"/>
      <c r="U5" s="456" t="s">
        <v>198</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IF(利用者情報!K7="","",利用者情報!K7)</f>
        <v/>
      </c>
      <c r="I6" s="454"/>
      <c r="J6" s="427" t="str">
        <f>IF(利用者情報!M7="","",利用者情報!M7)</f>
        <v/>
      </c>
      <c r="K6" s="427"/>
      <c r="L6" s="428"/>
      <c r="M6" s="432" t="s">
        <v>77</v>
      </c>
      <c r="N6" s="433"/>
      <c r="O6" s="433"/>
      <c r="P6" s="434"/>
      <c r="Q6" s="455" t="str">
        <f>IF(利用者情報!F7="","",利用者情報!F7)</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Q13-N13</f>
        <v>0</v>
      </c>
      <c r="U13" s="425"/>
      <c r="V13" s="425"/>
      <c r="W13" s="450"/>
      <c r="X13" s="450"/>
      <c r="Y13" s="450"/>
      <c r="Z13" s="384">
        <f>IF($AI13=0,0,VLOOKUP($AI13,Sheet2!$D$2:$F$25,MATCH($Q$6,Sheet2!$D$1:$F$1,0),TRUE))</f>
        <v>0</v>
      </c>
      <c r="AA13" s="385"/>
      <c r="AB13" s="385"/>
      <c r="AC13" s="388" t="str">
        <f t="shared" ref="AC13" si="0">IF(Z13=0,"",ROUNDDOWN($Z13*$H$6,-1))</f>
        <v/>
      </c>
      <c r="AD13" s="389"/>
      <c r="AE13" s="390"/>
      <c r="AF13" s="382" t="str">
        <f t="shared" ref="AF13" si="1">IFERROR(Z13-AC13,"")</f>
        <v/>
      </c>
      <c r="AG13" s="382"/>
      <c r="AH13" s="382"/>
      <c r="AI13" s="379">
        <f t="shared" ref="AI13" si="2">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Q15-N15</f>
        <v>0</v>
      </c>
      <c r="U15" s="425"/>
      <c r="V15" s="425"/>
      <c r="W15" s="450"/>
      <c r="X15" s="450"/>
      <c r="Y15" s="450"/>
      <c r="Z15" s="384">
        <f>IF($AI15=0,0,VLOOKUP($AI15,Sheet2!$D$2:$F$25,MATCH($Q$6,Sheet2!$D$1:$F$1,0),TRUE))</f>
        <v>0</v>
      </c>
      <c r="AA15" s="385"/>
      <c r="AB15" s="385"/>
      <c r="AC15" s="388" t="str">
        <f t="shared" ref="AC15" si="3">IF(Z15=0,"",ROUNDDOWN($Z15*$H$6,-1))</f>
        <v/>
      </c>
      <c r="AD15" s="389"/>
      <c r="AE15" s="390"/>
      <c r="AF15" s="382" t="str">
        <f t="shared" ref="AF15" si="4">IFERROR(Z15-AC15,"")</f>
        <v/>
      </c>
      <c r="AG15" s="382"/>
      <c r="AH15" s="382"/>
      <c r="AI15" s="379">
        <f t="shared" ref="AI15" si="5">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6">Q17-N17</f>
        <v>0</v>
      </c>
      <c r="U17" s="425"/>
      <c r="V17" s="425"/>
      <c r="W17" s="450"/>
      <c r="X17" s="450"/>
      <c r="Y17" s="450"/>
      <c r="Z17" s="384">
        <f>IF($AI17=0,0,VLOOKUP($AI17,Sheet2!$D$2:$F$25,MATCH($Q$6,Sheet2!$D$1:$F$1,0),TRUE))</f>
        <v>0</v>
      </c>
      <c r="AA17" s="385"/>
      <c r="AB17" s="385"/>
      <c r="AC17" s="388" t="str">
        <f t="shared" ref="AC17" si="7">IF(Z17=0,"",ROUNDDOWN($Z17*$H$6,-1))</f>
        <v/>
      </c>
      <c r="AD17" s="389"/>
      <c r="AE17" s="390"/>
      <c r="AF17" s="382" t="str">
        <f t="shared" ref="AF17" si="8">IFERROR(Z17-AC17,"")</f>
        <v/>
      </c>
      <c r="AG17" s="382"/>
      <c r="AH17" s="382"/>
      <c r="AI17" s="379">
        <f t="shared" ref="AI17" si="9">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0">Q19-N19</f>
        <v>0</v>
      </c>
      <c r="U19" s="425"/>
      <c r="V19" s="425"/>
      <c r="W19" s="450"/>
      <c r="X19" s="450"/>
      <c r="Y19" s="450"/>
      <c r="Z19" s="384">
        <f>IF($AI19=0,0,VLOOKUP($AI19,Sheet2!$D$2:$F$25,MATCH($Q$6,Sheet2!$D$1:$F$1,0),TRUE))</f>
        <v>0</v>
      </c>
      <c r="AA19" s="385"/>
      <c r="AB19" s="385"/>
      <c r="AC19" s="388" t="str">
        <f t="shared" ref="AC19" si="11">IF(Z19=0,"",ROUNDDOWN($Z19*$H$6,-1))</f>
        <v/>
      </c>
      <c r="AD19" s="389"/>
      <c r="AE19" s="390"/>
      <c r="AF19" s="382" t="str">
        <f t="shared" ref="AF19" si="12">IFERROR(Z19-AC19,"")</f>
        <v/>
      </c>
      <c r="AG19" s="382"/>
      <c r="AH19" s="382"/>
      <c r="AI19" s="379">
        <f t="shared" ref="AI19" si="13">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4">Q21-N21</f>
        <v>0</v>
      </c>
      <c r="U21" s="425"/>
      <c r="V21" s="425"/>
      <c r="W21" s="450"/>
      <c r="X21" s="450"/>
      <c r="Y21" s="450"/>
      <c r="Z21" s="384">
        <f>IF($AI21=0,0,VLOOKUP($AI21,Sheet2!$D$2:$F$25,MATCH($Q$6,Sheet2!$D$1:$F$1,0),TRUE))</f>
        <v>0</v>
      </c>
      <c r="AA21" s="385"/>
      <c r="AB21" s="385"/>
      <c r="AC21" s="388" t="str">
        <f t="shared" ref="AC21" si="15">IF(Z21=0,"",ROUNDDOWN($Z21*$H$6,-1))</f>
        <v/>
      </c>
      <c r="AD21" s="389"/>
      <c r="AE21" s="390"/>
      <c r="AF21" s="382" t="str">
        <f t="shared" ref="AF21" si="16">IFERROR(Z21-AC21,"")</f>
        <v/>
      </c>
      <c r="AG21" s="382"/>
      <c r="AH21" s="382"/>
      <c r="AI21" s="379">
        <f t="shared" ref="AI21" si="17">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18">Q23-N23</f>
        <v>0</v>
      </c>
      <c r="U23" s="425"/>
      <c r="V23" s="425"/>
      <c r="W23" s="450"/>
      <c r="X23" s="450"/>
      <c r="Y23" s="450"/>
      <c r="Z23" s="384">
        <f>IF($AI23=0,0,VLOOKUP($AI23,Sheet2!$D$2:$F$25,MATCH($Q$6,Sheet2!$D$1:$F$1,0),TRUE))</f>
        <v>0</v>
      </c>
      <c r="AA23" s="385"/>
      <c r="AB23" s="385"/>
      <c r="AC23" s="388" t="str">
        <f t="shared" ref="AC23" si="19">IF(Z23=0,"",ROUNDDOWN($Z23*$H$6,-1))</f>
        <v/>
      </c>
      <c r="AD23" s="389"/>
      <c r="AE23" s="390"/>
      <c r="AF23" s="382" t="str">
        <f t="shared" ref="AF23" si="20">IFERROR(Z23-AC23,"")</f>
        <v/>
      </c>
      <c r="AG23" s="382"/>
      <c r="AH23" s="382"/>
      <c r="AI23" s="379">
        <f t="shared" ref="AI23" si="21">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2">Q25-N25</f>
        <v>0</v>
      </c>
      <c r="U25" s="425"/>
      <c r="V25" s="425"/>
      <c r="W25" s="450"/>
      <c r="X25" s="450"/>
      <c r="Y25" s="450"/>
      <c r="Z25" s="384">
        <f>IF($AI25=0,0,VLOOKUP($AI25,Sheet2!$D$2:$F$25,MATCH($Q$6,Sheet2!$D$1:$F$1,0),TRUE))</f>
        <v>0</v>
      </c>
      <c r="AA25" s="385"/>
      <c r="AB25" s="385"/>
      <c r="AC25" s="388" t="str">
        <f t="shared" ref="AC25" si="23">IF(Z25=0,"",ROUNDDOWN($Z25*$H$6,-1))</f>
        <v/>
      </c>
      <c r="AD25" s="389"/>
      <c r="AE25" s="390"/>
      <c r="AF25" s="382" t="str">
        <f t="shared" ref="AF25" si="24">IFERROR(Z25-AC25,"")</f>
        <v/>
      </c>
      <c r="AG25" s="382"/>
      <c r="AH25" s="382"/>
      <c r="AI25" s="379">
        <f t="shared" ref="AI25" si="25">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6">Q27-N27</f>
        <v>0</v>
      </c>
      <c r="U27" s="425"/>
      <c r="V27" s="425"/>
      <c r="W27" s="450"/>
      <c r="X27" s="450"/>
      <c r="Y27" s="450"/>
      <c r="Z27" s="384">
        <f>IF($AI27=0,0,VLOOKUP($AI27,Sheet2!$D$2:$F$25,MATCH($Q$6,Sheet2!$D$1:$F$1,0),TRUE))</f>
        <v>0</v>
      </c>
      <c r="AA27" s="385"/>
      <c r="AB27" s="385"/>
      <c r="AC27" s="388" t="str">
        <f t="shared" ref="AC27" si="27">IF(Z27=0,"",ROUNDDOWN($Z27*$H$6,-1))</f>
        <v/>
      </c>
      <c r="AD27" s="389"/>
      <c r="AE27" s="390"/>
      <c r="AF27" s="382" t="str">
        <f t="shared" ref="AF27" si="28">IFERROR(Z27-AC27,"")</f>
        <v/>
      </c>
      <c r="AG27" s="382"/>
      <c r="AH27" s="382"/>
      <c r="AI27" s="379">
        <f t="shared" ref="AI27" si="29">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0">Q29-N29</f>
        <v>0</v>
      </c>
      <c r="U29" s="425"/>
      <c r="V29" s="425"/>
      <c r="W29" s="450"/>
      <c r="X29" s="450"/>
      <c r="Y29" s="450"/>
      <c r="Z29" s="384">
        <f>IF($AI29=0,0,VLOOKUP($AI29,Sheet2!$D$2:$F$25,MATCH($Q$6,Sheet2!$D$1:$F$1,0),TRUE))</f>
        <v>0</v>
      </c>
      <c r="AA29" s="385"/>
      <c r="AB29" s="385"/>
      <c r="AC29" s="388" t="str">
        <f t="shared" ref="AC29" si="31">IF(Z29=0,"",ROUNDDOWN($Z29*$H$6,-1))</f>
        <v/>
      </c>
      <c r="AD29" s="389"/>
      <c r="AE29" s="390"/>
      <c r="AF29" s="382" t="str">
        <f t="shared" ref="AF29" si="32">IFERROR(Z29-AC29,"")</f>
        <v/>
      </c>
      <c r="AG29" s="382"/>
      <c r="AH29" s="382"/>
      <c r="AI29" s="379">
        <f t="shared" ref="AI29" si="33">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4">Q31-N31</f>
        <v>0</v>
      </c>
      <c r="U31" s="425"/>
      <c r="V31" s="425"/>
      <c r="W31" s="450"/>
      <c r="X31" s="450"/>
      <c r="Y31" s="450"/>
      <c r="Z31" s="384">
        <f>IF($AI31=0,0,VLOOKUP($AI31,Sheet2!$D$2:$F$25,MATCH($Q$6,Sheet2!$D$1:$F$1,0),TRUE))</f>
        <v>0</v>
      </c>
      <c r="AA31" s="385"/>
      <c r="AB31" s="385"/>
      <c r="AC31" s="388" t="str">
        <f t="shared" ref="AC31" si="35">IF(Z31=0,"",ROUNDDOWN($Z31*$H$6,-1))</f>
        <v/>
      </c>
      <c r="AD31" s="389"/>
      <c r="AE31" s="390"/>
      <c r="AF31" s="382" t="str">
        <f t="shared" ref="AF31" si="36">IFERROR(Z31-AC31,"")</f>
        <v/>
      </c>
      <c r="AG31" s="382"/>
      <c r="AH31" s="382"/>
      <c r="AI31" s="379">
        <f t="shared" ref="AI31" si="37">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38">Q33-N33</f>
        <v>0</v>
      </c>
      <c r="U33" s="425"/>
      <c r="V33" s="425"/>
      <c r="W33" s="450"/>
      <c r="X33" s="450"/>
      <c r="Y33" s="450"/>
      <c r="Z33" s="384">
        <f>IF($AI33=0,0,VLOOKUP($AI33,Sheet2!$D$2:$F$25,MATCH($Q$6,Sheet2!$D$1:$F$1,0),TRUE))</f>
        <v>0</v>
      </c>
      <c r="AA33" s="385"/>
      <c r="AB33" s="385"/>
      <c r="AC33" s="388" t="str">
        <f t="shared" ref="AC33" si="39">IF(Z33=0,"",ROUNDDOWN($Z33*$H$6,-1))</f>
        <v/>
      </c>
      <c r="AD33" s="389"/>
      <c r="AE33" s="390"/>
      <c r="AF33" s="382" t="str">
        <f t="shared" ref="AF33" si="40">IFERROR(Z33-AC33,"")</f>
        <v/>
      </c>
      <c r="AG33" s="382"/>
      <c r="AH33" s="382"/>
      <c r="AI33" s="379">
        <f t="shared" ref="AI33" si="41">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2">Q35-N35</f>
        <v>0</v>
      </c>
      <c r="U35" s="425"/>
      <c r="V35" s="425"/>
      <c r="W35" s="450"/>
      <c r="X35" s="450"/>
      <c r="Y35" s="450"/>
      <c r="Z35" s="384">
        <f>IF($AI35=0,0,VLOOKUP($AI35,Sheet2!$D$2:$F$25,MATCH($Q$6,Sheet2!$D$1:$F$1,0),TRUE))</f>
        <v>0</v>
      </c>
      <c r="AA35" s="385"/>
      <c r="AB35" s="385"/>
      <c r="AC35" s="388" t="str">
        <f t="shared" ref="AC35" si="43">IF(Z35=0,"",ROUNDDOWN($Z35*$H$6,-1))</f>
        <v/>
      </c>
      <c r="AD35" s="389"/>
      <c r="AE35" s="390"/>
      <c r="AF35" s="382" t="str">
        <f t="shared" ref="AF35" si="44">IFERROR(Z35-AC35,"")</f>
        <v/>
      </c>
      <c r="AG35" s="382"/>
      <c r="AH35" s="382"/>
      <c r="AI35" s="379">
        <f t="shared" ref="AI35" si="45">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6">Q37-N37</f>
        <v>0</v>
      </c>
      <c r="U37" s="425"/>
      <c r="V37" s="425"/>
      <c r="W37" s="450"/>
      <c r="X37" s="450"/>
      <c r="Y37" s="450"/>
      <c r="Z37" s="384">
        <f>IF($AI37=0,0,VLOOKUP($AI37,Sheet2!$D$2:$F$25,MATCH($Q$6,Sheet2!$D$1:$F$1,0),TRUE))</f>
        <v>0</v>
      </c>
      <c r="AA37" s="385"/>
      <c r="AB37" s="385"/>
      <c r="AC37" s="388" t="str">
        <f t="shared" ref="AC37" si="47">IF(Z37=0,"",ROUNDDOWN($Z37*$H$6,-1))</f>
        <v/>
      </c>
      <c r="AD37" s="389"/>
      <c r="AE37" s="390"/>
      <c r="AF37" s="382" t="str">
        <f t="shared" ref="AF37" si="48">IFERROR(Z37-AC37,"")</f>
        <v/>
      </c>
      <c r="AG37" s="382"/>
      <c r="AH37" s="382"/>
      <c r="AI37" s="379">
        <f t="shared" ref="AI37" si="49">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0">Q39-N39</f>
        <v>0</v>
      </c>
      <c r="U39" s="425"/>
      <c r="V39" s="425"/>
      <c r="W39" s="450"/>
      <c r="X39" s="450"/>
      <c r="Y39" s="450"/>
      <c r="Z39" s="384">
        <f>IF($AI39=0,0,VLOOKUP($AI39,Sheet2!$D$2:$F$25,MATCH($Q$6,Sheet2!$D$1:$F$1,0),TRUE))</f>
        <v>0</v>
      </c>
      <c r="AA39" s="385"/>
      <c r="AB39" s="385"/>
      <c r="AC39" s="388" t="str">
        <f t="shared" ref="AC39" si="51">IF(Z39=0,"",ROUNDDOWN($Z39*$H$6,-1))</f>
        <v/>
      </c>
      <c r="AD39" s="389"/>
      <c r="AE39" s="390"/>
      <c r="AF39" s="382" t="str">
        <f t="shared" ref="AF39" si="52">IFERROR(Z39-AC39,"")</f>
        <v/>
      </c>
      <c r="AG39" s="382"/>
      <c r="AH39" s="382"/>
      <c r="AI39" s="379">
        <f t="shared" ref="AI39" si="53">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191</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1xGc+0hk5VmekrzfwH55JfA6WfipHnmUZHx/kzps13/EyN5ZgSO8T7ltDI/gOoRR7NykAopcJ2hVGMkvnWSEJQ==" saltValue="Ws+xEgg0/hUWn6wLOzWNmw==" spinCount="100000" sheet="1" selectLockedCells="1"/>
  <mergeCells count="266">
    <mergeCell ref="N15:P16"/>
    <mergeCell ref="Q15:S16"/>
    <mergeCell ref="T15:V16"/>
    <mergeCell ref="AI11:AI12"/>
    <mergeCell ref="N33:P34"/>
    <mergeCell ref="Q33:S34"/>
    <mergeCell ref="T33:V34"/>
    <mergeCell ref="T41:V41"/>
    <mergeCell ref="T42:U42"/>
    <mergeCell ref="W39:Y40"/>
    <mergeCell ref="W13:Y14"/>
    <mergeCell ref="W15:Y16"/>
    <mergeCell ref="W17:Y18"/>
    <mergeCell ref="W19:Y20"/>
    <mergeCell ref="W21:Y22"/>
    <mergeCell ref="W23:Y24"/>
    <mergeCell ref="W25:Y26"/>
    <mergeCell ref="W27:Y28"/>
    <mergeCell ref="W29:Y30"/>
    <mergeCell ref="Q19:S20"/>
    <mergeCell ref="T19:V20"/>
    <mergeCell ref="W41:Y41"/>
    <mergeCell ref="T39:V40"/>
    <mergeCell ref="Z42:AA42"/>
    <mergeCell ref="N17:P18"/>
    <mergeCell ref="Q17:S18"/>
    <mergeCell ref="T17:V18"/>
    <mergeCell ref="N19:P20"/>
    <mergeCell ref="N23:P24"/>
    <mergeCell ref="Q23:S24"/>
    <mergeCell ref="T23:V24"/>
    <mergeCell ref="N25:P26"/>
    <mergeCell ref="Q25:S26"/>
    <mergeCell ref="T25:V26"/>
    <mergeCell ref="AF42:AG42"/>
    <mergeCell ref="AC42:AD42"/>
    <mergeCell ref="W42:X42"/>
    <mergeCell ref="F40:G40"/>
    <mergeCell ref="H40:M40"/>
    <mergeCell ref="Z39:AB40"/>
    <mergeCell ref="AC39:AE40"/>
    <mergeCell ref="N21:P22"/>
    <mergeCell ref="Q21:S22"/>
    <mergeCell ref="T21:V22"/>
    <mergeCell ref="F22:G22"/>
    <mergeCell ref="AC29:AE30"/>
    <mergeCell ref="Z31:AB32"/>
    <mergeCell ref="AC31:AE32"/>
    <mergeCell ref="W31:Y32"/>
    <mergeCell ref="W33:Y34"/>
    <mergeCell ref="W35:Y36"/>
    <mergeCell ref="Z29:AB30"/>
    <mergeCell ref="Z27:AB28"/>
    <mergeCell ref="F35:G35"/>
    <mergeCell ref="H35:K35"/>
    <mergeCell ref="L35:M35"/>
    <mergeCell ref="Z33:AB34"/>
    <mergeCell ref="AC27:AE28"/>
    <mergeCell ref="B33:C34"/>
    <mergeCell ref="D33:E34"/>
    <mergeCell ref="B29:C30"/>
    <mergeCell ref="D29:E30"/>
    <mergeCell ref="F29:G29"/>
    <mergeCell ref="H29:K29"/>
    <mergeCell ref="L29:M29"/>
    <mergeCell ref="B27:C28"/>
    <mergeCell ref="D27:E28"/>
    <mergeCell ref="F27:G27"/>
    <mergeCell ref="H27:K27"/>
    <mergeCell ref="L27:M27"/>
    <mergeCell ref="F33:G33"/>
    <mergeCell ref="H33:K33"/>
    <mergeCell ref="L33:M33"/>
    <mergeCell ref="N27:P28"/>
    <mergeCell ref="Z25:AB26"/>
    <mergeCell ref="AC25:AE26"/>
    <mergeCell ref="B25:C26"/>
    <mergeCell ref="D25:E26"/>
    <mergeCell ref="B31:C32"/>
    <mergeCell ref="D31:E32"/>
    <mergeCell ref="F25:G25"/>
    <mergeCell ref="H25:K25"/>
    <mergeCell ref="L25:M25"/>
    <mergeCell ref="T27:V28"/>
    <mergeCell ref="F31:G31"/>
    <mergeCell ref="H31:K31"/>
    <mergeCell ref="L31:M31"/>
    <mergeCell ref="Q27:S28"/>
    <mergeCell ref="F26:G26"/>
    <mergeCell ref="H26:M26"/>
    <mergeCell ref="N29:P30"/>
    <mergeCell ref="Q29:S30"/>
    <mergeCell ref="T29:V30"/>
    <mergeCell ref="N31:P32"/>
    <mergeCell ref="Q31:S32"/>
    <mergeCell ref="T31:V32"/>
    <mergeCell ref="AC15:AE16"/>
    <mergeCell ref="Z17:AB18"/>
    <mergeCell ref="AC17:AE18"/>
    <mergeCell ref="Z19:AB20"/>
    <mergeCell ref="AC19:AE20"/>
    <mergeCell ref="Z21:AB22"/>
    <mergeCell ref="AC21:AE22"/>
    <mergeCell ref="AC23:AE24"/>
    <mergeCell ref="Z23:AB24"/>
    <mergeCell ref="Z15:AB16"/>
    <mergeCell ref="B39:C40"/>
    <mergeCell ref="D39:E40"/>
    <mergeCell ref="F39:G39"/>
    <mergeCell ref="H39:K39"/>
    <mergeCell ref="L39:M39"/>
    <mergeCell ref="AF41:AH41"/>
    <mergeCell ref="AC41:AE41"/>
    <mergeCell ref="Z41:AB41"/>
    <mergeCell ref="AF29:AH30"/>
    <mergeCell ref="F30:G30"/>
    <mergeCell ref="H30:M30"/>
    <mergeCell ref="B37:C38"/>
    <mergeCell ref="D37:E38"/>
    <mergeCell ref="F37:G37"/>
    <mergeCell ref="H37:K37"/>
    <mergeCell ref="L37:M37"/>
    <mergeCell ref="F34:G34"/>
    <mergeCell ref="H34:M34"/>
    <mergeCell ref="B35:C36"/>
    <mergeCell ref="D35:E36"/>
    <mergeCell ref="AF37:AH38"/>
    <mergeCell ref="F38:G38"/>
    <mergeCell ref="H38:M38"/>
    <mergeCell ref="AF35:AH36"/>
    <mergeCell ref="AF27:AH28"/>
    <mergeCell ref="F28:G28"/>
    <mergeCell ref="H28:M28"/>
    <mergeCell ref="AF31:AH32"/>
    <mergeCell ref="F32:G32"/>
    <mergeCell ref="H32:M32"/>
    <mergeCell ref="AF33:AH34"/>
    <mergeCell ref="AF39:AH40"/>
    <mergeCell ref="AC33:AE34"/>
    <mergeCell ref="Z35:AB36"/>
    <mergeCell ref="F36:G36"/>
    <mergeCell ref="H36:M36"/>
    <mergeCell ref="N35:P36"/>
    <mergeCell ref="Q35:S36"/>
    <mergeCell ref="T35:V36"/>
    <mergeCell ref="N37:P38"/>
    <mergeCell ref="Q37:S38"/>
    <mergeCell ref="T37:V38"/>
    <mergeCell ref="AC37:AE38"/>
    <mergeCell ref="W37:Y38"/>
    <mergeCell ref="AC35:AE36"/>
    <mergeCell ref="Z37:AB38"/>
    <mergeCell ref="N39:P40"/>
    <mergeCell ref="Q39:S40"/>
    <mergeCell ref="H22:M22"/>
    <mergeCell ref="B23:C24"/>
    <mergeCell ref="D23:E24"/>
    <mergeCell ref="F23:G23"/>
    <mergeCell ref="H23:K23"/>
    <mergeCell ref="L23:M23"/>
    <mergeCell ref="F24:G24"/>
    <mergeCell ref="H24:M24"/>
    <mergeCell ref="B21:C22"/>
    <mergeCell ref="D21:E22"/>
    <mergeCell ref="F21:G21"/>
    <mergeCell ref="H21:K21"/>
    <mergeCell ref="L21:M21"/>
    <mergeCell ref="B15:C16"/>
    <mergeCell ref="D15:E16"/>
    <mergeCell ref="F15:G15"/>
    <mergeCell ref="H15:K15"/>
    <mergeCell ref="L15:M15"/>
    <mergeCell ref="B13:C14"/>
    <mergeCell ref="D13:E14"/>
    <mergeCell ref="F13:G13"/>
    <mergeCell ref="H13:K13"/>
    <mergeCell ref="L13:M13"/>
    <mergeCell ref="F16:G16"/>
    <mergeCell ref="H16:M16"/>
    <mergeCell ref="F14:G14"/>
    <mergeCell ref="H14:M14"/>
    <mergeCell ref="B17:C18"/>
    <mergeCell ref="D17:E18"/>
    <mergeCell ref="F17:G17"/>
    <mergeCell ref="H17:K17"/>
    <mergeCell ref="L17:M17"/>
    <mergeCell ref="F18:G18"/>
    <mergeCell ref="H18:M18"/>
    <mergeCell ref="B19:C20"/>
    <mergeCell ref="D19:E20"/>
    <mergeCell ref="F19:G19"/>
    <mergeCell ref="H19:K19"/>
    <mergeCell ref="L19:M19"/>
    <mergeCell ref="F20:G20"/>
    <mergeCell ref="H20:M20"/>
    <mergeCell ref="AF11:AH12"/>
    <mergeCell ref="F8:M9"/>
    <mergeCell ref="L10:M10"/>
    <mergeCell ref="I3:J3"/>
    <mergeCell ref="Q9:S10"/>
    <mergeCell ref="T9:V10"/>
    <mergeCell ref="AF8:AH10"/>
    <mergeCell ref="AC8:AE10"/>
    <mergeCell ref="Z8:AB10"/>
    <mergeCell ref="B6:G6"/>
    <mergeCell ref="B5:G5"/>
    <mergeCell ref="Z11:AB12"/>
    <mergeCell ref="AC11:AE12"/>
    <mergeCell ref="N11:P12"/>
    <mergeCell ref="Q11:S12"/>
    <mergeCell ref="T11:V12"/>
    <mergeCell ref="W11:Y12"/>
    <mergeCell ref="H5:L5"/>
    <mergeCell ref="H6:I6"/>
    <mergeCell ref="Q6:T6"/>
    <mergeCell ref="U5:AC5"/>
    <mergeCell ref="U6:AC6"/>
    <mergeCell ref="R5:T5"/>
    <mergeCell ref="AC13:AE14"/>
    <mergeCell ref="F3:G3"/>
    <mergeCell ref="F12:G12"/>
    <mergeCell ref="H12:M12"/>
    <mergeCell ref="B3:C3"/>
    <mergeCell ref="B8:C10"/>
    <mergeCell ref="D8:E10"/>
    <mergeCell ref="D3:E3"/>
    <mergeCell ref="W8:Y10"/>
    <mergeCell ref="B11:C12"/>
    <mergeCell ref="D11:E12"/>
    <mergeCell ref="L11:M11"/>
    <mergeCell ref="H11:K11"/>
    <mergeCell ref="F10:G10"/>
    <mergeCell ref="H10:K10"/>
    <mergeCell ref="N8:V8"/>
    <mergeCell ref="N9:P10"/>
    <mergeCell ref="F11:G11"/>
    <mergeCell ref="N13:P14"/>
    <mergeCell ref="Q13:S14"/>
    <mergeCell ref="T13:V14"/>
    <mergeCell ref="J6:L6"/>
    <mergeCell ref="M5:P5"/>
    <mergeCell ref="M6:P6"/>
    <mergeCell ref="T43:U43"/>
    <mergeCell ref="AI27:AI28"/>
    <mergeCell ref="AI29:AI30"/>
    <mergeCell ref="AI31:AI32"/>
    <mergeCell ref="AI33:AI34"/>
    <mergeCell ref="AI35:AI36"/>
    <mergeCell ref="AI37:AI38"/>
    <mergeCell ref="AI39:AI40"/>
    <mergeCell ref="AI8:AI10"/>
    <mergeCell ref="AI13:AI14"/>
    <mergeCell ref="AI15:AI16"/>
    <mergeCell ref="AI17:AI18"/>
    <mergeCell ref="AI19:AI20"/>
    <mergeCell ref="AI21:AI22"/>
    <mergeCell ref="AI23:AI24"/>
    <mergeCell ref="AI25:AI26"/>
    <mergeCell ref="AF15:AH16"/>
    <mergeCell ref="AF17:AH18"/>
    <mergeCell ref="AF19:AH20"/>
    <mergeCell ref="AF21:AH22"/>
    <mergeCell ref="AF23:AH24"/>
    <mergeCell ref="AF25:AH26"/>
    <mergeCell ref="AF13:AH14"/>
    <mergeCell ref="Z13:AB14"/>
  </mergeCells>
  <phoneticPr fontId="2"/>
  <conditionalFormatting sqref="B11:C40">
    <cfRule type="cellIs" dxfId="173" priority="4" operator="equal">
      <formula>""</formula>
    </cfRule>
  </conditionalFormatting>
  <conditionalFormatting sqref="W11:Y40">
    <cfRule type="cellIs" dxfId="172" priority="3" operator="equal">
      <formula>""</formula>
    </cfRule>
  </conditionalFormatting>
  <conditionalFormatting sqref="F11:M40">
    <cfRule type="cellIs" dxfId="171" priority="2" operator="equal">
      <formula>""</formula>
    </cfRule>
  </conditionalFormatting>
  <conditionalFormatting sqref="N11:S40">
    <cfRule type="cellIs" dxfId="170"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4E00C240-94F8-48B2-9563-902F1262F89D}">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26A3CA33-2758-46F9-A1FA-1E0A4B369DC6}">
          <x14:formula1>
            <xm:f>プルダウン!$C$12:$C$19</xm:f>
          </x14:formula1>
          <xm:sqref>H12:M12 H14:M14 H16:M16 H18:M18 H22:M22 H24:M24 H26:M26 H40:M40 H38:M38 H36:M36 H34:M34 H32:M32 H30:M30 H28:M28 H20:M20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64C9-0F56-4F2E-855F-85836C381C72}">
  <sheetPr codeName="Sheet8">
    <tabColor rgb="FFFFFF00"/>
  </sheetPr>
  <dimension ref="A1:AL43"/>
  <sheetViews>
    <sheetView showGridLines="0" view="pageBreakPreview" zoomScale="80" zoomScaleNormal="100" zoomScaleSheetLayoutView="80" workbookViewId="0">
      <selection activeCell="B37" sqref="B37:C38"/>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98"/>
      <c r="L3" s="20"/>
      <c r="M3" s="21" t="s">
        <v>209</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IF(利用者情報!C8="","",利用者情報!C8)</f>
        <v/>
      </c>
      <c r="I5" s="442"/>
      <c r="J5" s="442"/>
      <c r="K5" s="442"/>
      <c r="L5" s="443"/>
      <c r="M5" s="429" t="s">
        <v>79</v>
      </c>
      <c r="N5" s="430"/>
      <c r="O5" s="430"/>
      <c r="P5" s="431"/>
      <c r="Q5" s="111" t="str">
        <f>IF(利用者情報!I8="","",利用者情報!I8)</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IF(利用者情報!K8="","",利用者情報!K8)</f>
        <v/>
      </c>
      <c r="I6" s="454"/>
      <c r="J6" s="427" t="str">
        <f>IF(利用者情報!M8="","",利用者情報!M8)</f>
        <v/>
      </c>
      <c r="K6" s="427"/>
      <c r="L6" s="428"/>
      <c r="M6" s="432" t="s">
        <v>77</v>
      </c>
      <c r="N6" s="433"/>
      <c r="O6" s="433"/>
      <c r="P6" s="434"/>
      <c r="Q6" s="455" t="str">
        <f>IF(利用者情報!F8="","",利用者情報!F8)</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44">
        <f t="shared" ref="T13" si="0">Q13-N13</f>
        <v>0</v>
      </c>
      <c r="U13" s="445"/>
      <c r="V13" s="446"/>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47"/>
      <c r="U14" s="448"/>
      <c r="V14" s="449"/>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44">
        <f t="shared" ref="T15" si="4">Q15-N15</f>
        <v>0</v>
      </c>
      <c r="U15" s="445"/>
      <c r="V15" s="446"/>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47"/>
      <c r="U16" s="448"/>
      <c r="V16" s="449"/>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44">
        <f t="shared" ref="T17" si="8">Q17-N17</f>
        <v>0</v>
      </c>
      <c r="U17" s="445"/>
      <c r="V17" s="446"/>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47"/>
      <c r="U18" s="448"/>
      <c r="V18" s="449"/>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44">
        <f t="shared" ref="T19" si="12">Q19-N19</f>
        <v>0</v>
      </c>
      <c r="U19" s="445"/>
      <c r="V19" s="446"/>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47"/>
      <c r="U20" s="448"/>
      <c r="V20" s="449"/>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44">
        <f t="shared" ref="T21" si="16">Q21-N21</f>
        <v>0</v>
      </c>
      <c r="U21" s="445"/>
      <c r="V21" s="446"/>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47"/>
      <c r="U22" s="448"/>
      <c r="V22" s="449"/>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44">
        <f t="shared" ref="T23" si="20">Q23-N23</f>
        <v>0</v>
      </c>
      <c r="U23" s="445"/>
      <c r="V23" s="446"/>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47"/>
      <c r="U24" s="448"/>
      <c r="V24" s="449"/>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44">
        <f t="shared" ref="T25" si="24">Q25-N25</f>
        <v>0</v>
      </c>
      <c r="U25" s="445"/>
      <c r="V25" s="446"/>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47"/>
      <c r="U26" s="448"/>
      <c r="V26" s="449"/>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44">
        <f t="shared" ref="T27" si="28">Q27-N27</f>
        <v>0</v>
      </c>
      <c r="U27" s="445"/>
      <c r="V27" s="446"/>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47"/>
      <c r="U28" s="448"/>
      <c r="V28" s="449"/>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44">
        <f t="shared" ref="T29" si="32">Q29-N29</f>
        <v>0</v>
      </c>
      <c r="U29" s="445"/>
      <c r="V29" s="446"/>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47"/>
      <c r="U30" s="448"/>
      <c r="V30" s="449"/>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44">
        <f t="shared" ref="T31" si="36">Q31-N31</f>
        <v>0</v>
      </c>
      <c r="U31" s="445"/>
      <c r="V31" s="446"/>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47"/>
      <c r="U32" s="448"/>
      <c r="V32" s="449"/>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44">
        <f t="shared" ref="T33" si="40">Q33-N33</f>
        <v>0</v>
      </c>
      <c r="U33" s="445"/>
      <c r="V33" s="446"/>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47"/>
      <c r="U34" s="448"/>
      <c r="V34" s="449"/>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44">
        <f t="shared" ref="T35" si="44">Q35-N35</f>
        <v>0</v>
      </c>
      <c r="U35" s="445"/>
      <c r="V35" s="446"/>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47"/>
      <c r="U36" s="448"/>
      <c r="V36" s="449"/>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44">
        <f t="shared" ref="T37" si="48">Q37-N37</f>
        <v>0</v>
      </c>
      <c r="U37" s="445"/>
      <c r="V37" s="446"/>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47"/>
      <c r="U38" s="448"/>
      <c r="V38" s="449"/>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44">
        <f t="shared" ref="T39" si="52">Q39-N39</f>
        <v>0</v>
      </c>
      <c r="U39" s="445"/>
      <c r="V39" s="446"/>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47"/>
      <c r="U40" s="448"/>
      <c r="V40" s="449"/>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75" t="s">
        <v>65</v>
      </c>
      <c r="U41" s="475"/>
      <c r="V41" s="475"/>
      <c r="W41" s="476" t="s">
        <v>94</v>
      </c>
      <c r="X41" s="476"/>
      <c r="Y41" s="476"/>
      <c r="Z41" s="475" t="s">
        <v>64</v>
      </c>
      <c r="AA41" s="477"/>
      <c r="AB41" s="477"/>
      <c r="AC41" s="475" t="s">
        <v>66</v>
      </c>
      <c r="AD41" s="477"/>
      <c r="AE41" s="477"/>
      <c r="AF41" s="475" t="s">
        <v>76</v>
      </c>
      <c r="AG41" s="477"/>
      <c r="AH41" s="477"/>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H1CytGXtbSlaNLOZ8wnha889zH3aDX5HNsJsZC0kJBLaotMItmNOQHX3n3dCODxLOIHyWQvOkZ2NFuuQkeDUJA==" saltValue="Bzw5F8OhQ/gzXDE5DSoql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69" priority="19" operator="equal">
      <formula>""</formula>
    </cfRule>
  </conditionalFormatting>
  <conditionalFormatting sqref="W11:Y40">
    <cfRule type="cellIs" dxfId="168"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67" priority="17" operator="equal">
      <formula>""</formula>
    </cfRule>
  </conditionalFormatting>
  <conditionalFormatting sqref="N11:S40">
    <cfRule type="cellIs" dxfId="166" priority="16" operator="equal">
      <formula>""</formula>
    </cfRule>
  </conditionalFormatting>
  <conditionalFormatting sqref="H12:M12">
    <cfRule type="cellIs" dxfId="165" priority="15" operator="equal">
      <formula>""</formula>
    </cfRule>
  </conditionalFormatting>
  <conditionalFormatting sqref="H14:M14">
    <cfRule type="cellIs" dxfId="164" priority="14" operator="equal">
      <formula>""</formula>
    </cfRule>
  </conditionalFormatting>
  <conditionalFormatting sqref="H16:M16">
    <cfRule type="cellIs" dxfId="163" priority="13" operator="equal">
      <formula>""</formula>
    </cfRule>
  </conditionalFormatting>
  <conditionalFormatting sqref="H18:M18">
    <cfRule type="cellIs" dxfId="162" priority="12" operator="equal">
      <formula>""</formula>
    </cfRule>
  </conditionalFormatting>
  <conditionalFormatting sqref="H20:M20">
    <cfRule type="cellIs" dxfId="161" priority="11" operator="equal">
      <formula>""</formula>
    </cfRule>
  </conditionalFormatting>
  <conditionalFormatting sqref="H22:M22">
    <cfRule type="cellIs" dxfId="160" priority="10" operator="equal">
      <formula>""</formula>
    </cfRule>
  </conditionalFormatting>
  <conditionalFormatting sqref="H24:M24">
    <cfRule type="cellIs" dxfId="159" priority="9" operator="equal">
      <formula>""</formula>
    </cfRule>
  </conditionalFormatting>
  <conditionalFormatting sqref="H26:M26">
    <cfRule type="cellIs" dxfId="158" priority="8" operator="equal">
      <formula>""</formula>
    </cfRule>
  </conditionalFormatting>
  <conditionalFormatting sqref="H28:M28">
    <cfRule type="cellIs" dxfId="157" priority="7" operator="equal">
      <formula>""</formula>
    </cfRule>
  </conditionalFormatting>
  <conditionalFormatting sqref="H30:M30">
    <cfRule type="cellIs" dxfId="156" priority="6" operator="equal">
      <formula>""</formula>
    </cfRule>
  </conditionalFormatting>
  <conditionalFormatting sqref="H32:M32">
    <cfRule type="cellIs" dxfId="155" priority="5" operator="equal">
      <formula>""</formula>
    </cfRule>
  </conditionalFormatting>
  <conditionalFormatting sqref="H34:M34">
    <cfRule type="cellIs" dxfId="154" priority="4" operator="equal">
      <formula>""</formula>
    </cfRule>
  </conditionalFormatting>
  <conditionalFormatting sqref="H36:M36">
    <cfRule type="cellIs" dxfId="153" priority="3" operator="equal">
      <formula>""</formula>
    </cfRule>
  </conditionalFormatting>
  <conditionalFormatting sqref="H38:M38">
    <cfRule type="cellIs" dxfId="152" priority="2" operator="equal">
      <formula>""</formula>
    </cfRule>
  </conditionalFormatting>
  <conditionalFormatting sqref="H40:M40">
    <cfRule type="cellIs" dxfId="151"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8BA9451B-E778-47A1-98DE-6C8D651E6792}">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D376E371-4337-47AF-AAA5-56019AAC2E55}">
          <x14:formula1>
            <xm:f>プルダウン!$C$12:$C$19</xm:f>
          </x14:formula1>
          <xm:sqref>H12:M12 H14:M14 H16:M16 H18:M18 H20:M20 H22:M22 H24:M24 H26:M26 H28:M28 H30:M30 H32:M32 H34:M34 H36:M36 H38:M38 H40:M40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4556-9B27-4FAB-A038-B3C80BED6187}">
  <sheetPr codeName="Sheet9">
    <tabColor rgb="FFFFFF00"/>
  </sheetPr>
  <dimension ref="A1:AL43"/>
  <sheetViews>
    <sheetView showGridLines="0" view="pageBreakPreview" zoomScale="80" zoomScaleNormal="100" zoomScaleSheetLayoutView="80" workbookViewId="0">
      <selection activeCell="H40" sqref="H40:M40"/>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91"/>
      <c r="B1" s="108" t="s">
        <v>197</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38" ht="13.2"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38" ht="27.6" customHeight="1">
      <c r="A3" s="91"/>
      <c r="B3" s="496" t="s">
        <v>48</v>
      </c>
      <c r="C3" s="496"/>
      <c r="D3" s="497" t="str">
        <f>IF(利用者情報!F2="","",DATE(利用者情報!F2,利用者情報!I2,1))</f>
        <v/>
      </c>
      <c r="E3" s="497"/>
      <c r="F3" s="496" t="s">
        <v>16</v>
      </c>
      <c r="G3" s="496"/>
      <c r="H3" s="115" t="str">
        <f>IF(利用者情報!I2="","",利用者情報!I2)</f>
        <v/>
      </c>
      <c r="I3" s="498" t="s">
        <v>49</v>
      </c>
      <c r="J3" s="498"/>
      <c r="K3" s="90"/>
      <c r="L3" s="91"/>
      <c r="M3" s="93" t="s">
        <v>210</v>
      </c>
      <c r="N3" s="90"/>
      <c r="O3" s="90"/>
      <c r="P3" s="90"/>
      <c r="Q3" s="90"/>
      <c r="R3" s="90"/>
      <c r="S3" s="90"/>
      <c r="T3" s="90"/>
      <c r="U3" s="90"/>
      <c r="V3" s="90"/>
      <c r="W3" s="90"/>
      <c r="X3" s="90"/>
      <c r="Y3" s="90"/>
      <c r="Z3" s="90"/>
      <c r="AA3" s="90"/>
      <c r="AB3" s="90"/>
      <c r="AC3" s="90"/>
      <c r="AD3" s="91"/>
      <c r="AE3" s="91"/>
      <c r="AF3" s="91"/>
      <c r="AG3" s="91"/>
      <c r="AH3" s="91"/>
    </row>
    <row r="4" spans="1:38" ht="14.4" customHeight="1" thickBot="1">
      <c r="A4" s="91"/>
      <c r="B4" s="95"/>
      <c r="C4" s="95"/>
      <c r="D4" s="96"/>
      <c r="E4" s="96"/>
      <c r="F4" s="92"/>
      <c r="G4" s="96"/>
      <c r="H4" s="96"/>
      <c r="I4" s="95"/>
      <c r="J4" s="95"/>
      <c r="K4" s="97"/>
      <c r="L4" s="91"/>
      <c r="M4" s="94"/>
      <c r="N4" s="94"/>
      <c r="O4" s="94"/>
      <c r="P4" s="94"/>
      <c r="Q4" s="94"/>
      <c r="R4" s="94"/>
      <c r="S4" s="94"/>
      <c r="T4" s="94"/>
      <c r="U4" s="94"/>
      <c r="V4" s="94"/>
      <c r="W4" s="94"/>
      <c r="X4" s="94"/>
      <c r="Y4" s="94"/>
      <c r="Z4" s="94"/>
      <c r="AA4" s="94"/>
      <c r="AB4" s="94"/>
      <c r="AC4" s="94"/>
      <c r="AD4" s="91"/>
      <c r="AE4" s="91"/>
      <c r="AF4" s="91"/>
      <c r="AG4" s="91"/>
      <c r="AH4" s="91"/>
    </row>
    <row r="5" spans="1:38" ht="31.2" customHeight="1">
      <c r="A5" s="91"/>
      <c r="B5" s="499" t="s">
        <v>9</v>
      </c>
      <c r="C5" s="488"/>
      <c r="D5" s="488"/>
      <c r="E5" s="488"/>
      <c r="F5" s="488"/>
      <c r="G5" s="489"/>
      <c r="H5" s="487" t="str">
        <f>IF(利用者情報!C9="","",利用者情報!C9)</f>
        <v/>
      </c>
      <c r="I5" s="488"/>
      <c r="J5" s="488"/>
      <c r="K5" s="488"/>
      <c r="L5" s="489"/>
      <c r="M5" s="490" t="s">
        <v>79</v>
      </c>
      <c r="N5" s="491"/>
      <c r="O5" s="491"/>
      <c r="P5" s="492"/>
      <c r="Q5" s="112" t="str">
        <f>IF(利用者情報!I9="","",利用者情報!I9)</f>
        <v/>
      </c>
      <c r="R5" s="488" t="s">
        <v>63</v>
      </c>
      <c r="S5" s="488"/>
      <c r="T5" s="489"/>
      <c r="U5" s="483" t="s">
        <v>134</v>
      </c>
      <c r="V5" s="483"/>
      <c r="W5" s="483"/>
      <c r="X5" s="483"/>
      <c r="Y5" s="483"/>
      <c r="Z5" s="483"/>
      <c r="AA5" s="483"/>
      <c r="AB5" s="483"/>
      <c r="AC5" s="484"/>
      <c r="AD5" s="104"/>
      <c r="AE5" s="104"/>
      <c r="AF5" s="104"/>
      <c r="AG5" s="104"/>
      <c r="AH5" s="104"/>
      <c r="AI5" s="17"/>
      <c r="AJ5" s="17"/>
      <c r="AK5" s="17"/>
      <c r="AL5" s="17"/>
    </row>
    <row r="6" spans="1:38" ht="31.2" customHeight="1" thickBot="1">
      <c r="A6" s="91"/>
      <c r="B6" s="512" t="s">
        <v>11</v>
      </c>
      <c r="C6" s="513"/>
      <c r="D6" s="513"/>
      <c r="E6" s="513"/>
      <c r="F6" s="513"/>
      <c r="G6" s="514"/>
      <c r="H6" s="478" t="str">
        <f>IF(利用者情報!K9="","",利用者情報!K9)</f>
        <v/>
      </c>
      <c r="I6" s="479"/>
      <c r="J6" s="481" t="str">
        <f>IF(利用者情報!M9="","",利用者情報!M9)</f>
        <v/>
      </c>
      <c r="K6" s="481"/>
      <c r="L6" s="482"/>
      <c r="M6" s="493" t="s">
        <v>77</v>
      </c>
      <c r="N6" s="494"/>
      <c r="O6" s="494"/>
      <c r="P6" s="495"/>
      <c r="Q6" s="480" t="str">
        <f>IF(利用者情報!F9="","",利用者情報!F9)</f>
        <v/>
      </c>
      <c r="R6" s="481"/>
      <c r="S6" s="481"/>
      <c r="T6" s="482"/>
      <c r="U6" s="485" t="str">
        <f>IF(事業所情報!B6="","",事業所情報!B6)</f>
        <v/>
      </c>
      <c r="V6" s="485"/>
      <c r="W6" s="485"/>
      <c r="X6" s="485"/>
      <c r="Y6" s="485"/>
      <c r="Z6" s="485"/>
      <c r="AA6" s="485"/>
      <c r="AB6" s="485"/>
      <c r="AC6" s="486"/>
      <c r="AD6" s="110"/>
      <c r="AE6" s="110"/>
      <c r="AF6" s="104"/>
      <c r="AG6" s="104"/>
      <c r="AH6" s="104"/>
      <c r="AI6" s="17"/>
      <c r="AJ6" s="17"/>
      <c r="AK6" s="17"/>
      <c r="AL6" s="17"/>
    </row>
    <row r="7" spans="1:38" ht="25.8" customHeight="1" thickBo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row>
    <row r="8" spans="1:38" ht="27.6" customHeight="1" thickBot="1">
      <c r="A8" s="91"/>
      <c r="B8" s="516" t="s">
        <v>50</v>
      </c>
      <c r="C8" s="516"/>
      <c r="D8" s="516" t="s">
        <v>51</v>
      </c>
      <c r="E8" s="516"/>
      <c r="F8" s="516" t="s">
        <v>52</v>
      </c>
      <c r="G8" s="516"/>
      <c r="H8" s="516"/>
      <c r="I8" s="516"/>
      <c r="J8" s="516"/>
      <c r="K8" s="516"/>
      <c r="L8" s="516"/>
      <c r="M8" s="516"/>
      <c r="N8" s="516" t="s">
        <v>53</v>
      </c>
      <c r="O8" s="516"/>
      <c r="P8" s="516"/>
      <c r="Q8" s="516"/>
      <c r="R8" s="516"/>
      <c r="S8" s="516"/>
      <c r="T8" s="516"/>
      <c r="U8" s="516"/>
      <c r="V8" s="516"/>
      <c r="W8" s="517" t="s">
        <v>74</v>
      </c>
      <c r="X8" s="518"/>
      <c r="Y8" s="519"/>
      <c r="Z8" s="526" t="s">
        <v>54</v>
      </c>
      <c r="AA8" s="526"/>
      <c r="AB8" s="526"/>
      <c r="AC8" s="515" t="s">
        <v>58</v>
      </c>
      <c r="AD8" s="516"/>
      <c r="AE8" s="516"/>
      <c r="AF8" s="515" t="s">
        <v>75</v>
      </c>
      <c r="AG8" s="515"/>
      <c r="AH8" s="515"/>
      <c r="AI8" s="381" t="s">
        <v>132</v>
      </c>
    </row>
    <row r="9" spans="1:38" ht="30.6" customHeight="1" thickBot="1">
      <c r="A9" s="91"/>
      <c r="B9" s="516"/>
      <c r="C9" s="516"/>
      <c r="D9" s="516"/>
      <c r="E9" s="516"/>
      <c r="F9" s="516"/>
      <c r="G9" s="516"/>
      <c r="H9" s="516"/>
      <c r="I9" s="516"/>
      <c r="J9" s="516"/>
      <c r="K9" s="516"/>
      <c r="L9" s="516"/>
      <c r="M9" s="516"/>
      <c r="N9" s="515" t="s">
        <v>55</v>
      </c>
      <c r="O9" s="515"/>
      <c r="P9" s="515"/>
      <c r="Q9" s="515" t="s">
        <v>57</v>
      </c>
      <c r="R9" s="515"/>
      <c r="S9" s="515"/>
      <c r="T9" s="515" t="s">
        <v>56</v>
      </c>
      <c r="U9" s="515"/>
      <c r="V9" s="515"/>
      <c r="W9" s="520"/>
      <c r="X9" s="521"/>
      <c r="Y9" s="522"/>
      <c r="Z9" s="526"/>
      <c r="AA9" s="526"/>
      <c r="AB9" s="526"/>
      <c r="AC9" s="516"/>
      <c r="AD9" s="516"/>
      <c r="AE9" s="516"/>
      <c r="AF9" s="515"/>
      <c r="AG9" s="515"/>
      <c r="AH9" s="515"/>
      <c r="AI9" s="381"/>
    </row>
    <row r="10" spans="1:38" ht="26.4" customHeight="1" thickBot="1">
      <c r="A10" s="91"/>
      <c r="B10" s="516"/>
      <c r="C10" s="516"/>
      <c r="D10" s="516"/>
      <c r="E10" s="516"/>
      <c r="F10" s="527" t="s">
        <v>59</v>
      </c>
      <c r="G10" s="528"/>
      <c r="H10" s="528" t="s">
        <v>60</v>
      </c>
      <c r="I10" s="528"/>
      <c r="J10" s="528"/>
      <c r="K10" s="528"/>
      <c r="L10" s="528" t="s">
        <v>61</v>
      </c>
      <c r="M10" s="529"/>
      <c r="N10" s="515"/>
      <c r="O10" s="515"/>
      <c r="P10" s="515"/>
      <c r="Q10" s="515"/>
      <c r="R10" s="515"/>
      <c r="S10" s="515"/>
      <c r="T10" s="515"/>
      <c r="U10" s="515"/>
      <c r="V10" s="515"/>
      <c r="W10" s="523"/>
      <c r="X10" s="524"/>
      <c r="Y10" s="525"/>
      <c r="Z10" s="526"/>
      <c r="AA10" s="526"/>
      <c r="AB10" s="526"/>
      <c r="AC10" s="516"/>
      <c r="AD10" s="516"/>
      <c r="AE10" s="516"/>
      <c r="AF10" s="515"/>
      <c r="AG10" s="515"/>
      <c r="AH10" s="515"/>
      <c r="AI10" s="381"/>
    </row>
    <row r="11" spans="1:38" ht="26.4" customHeight="1">
      <c r="A11" s="91"/>
      <c r="B11" s="500"/>
      <c r="C11" s="500"/>
      <c r="D11" s="410" t="str">
        <f>IF(B11="","",TEXT(DATE(利用者情報!F2,利用者情報!I2,B11),"aaa"))</f>
        <v/>
      </c>
      <c r="E11" s="410"/>
      <c r="F11" s="502"/>
      <c r="G11" s="503"/>
      <c r="H11" s="504"/>
      <c r="I11" s="504"/>
      <c r="J11" s="504"/>
      <c r="K11" s="504"/>
      <c r="L11" s="503"/>
      <c r="M11" s="505"/>
      <c r="N11" s="506"/>
      <c r="O11" s="507"/>
      <c r="P11" s="508"/>
      <c r="Q11" s="506"/>
      <c r="R11" s="507"/>
      <c r="S11" s="508"/>
      <c r="T11" s="534">
        <f>Q11-N11</f>
        <v>0</v>
      </c>
      <c r="U11" s="535"/>
      <c r="V11" s="536"/>
      <c r="W11" s="540"/>
      <c r="X11" s="540"/>
      <c r="Y11" s="540"/>
      <c r="Z11" s="542">
        <f>IF($AI11=0,0,VLOOKUP($AI11,Sheet2!$D$2:$F$25,MATCH($Q$6,Sheet2!$D$1:$F$1,0),TRUE))</f>
        <v>0</v>
      </c>
      <c r="AA11" s="543"/>
      <c r="AB11" s="543"/>
      <c r="AC11" s="546" t="str">
        <f>IF(Z11=0,"",ROUNDDOWN($Z11*$H$6,-1))</f>
        <v/>
      </c>
      <c r="AD11" s="547"/>
      <c r="AE11" s="548"/>
      <c r="AF11" s="530" t="str">
        <f>IFERROR(Z11-AC11,"")</f>
        <v/>
      </c>
      <c r="AG11" s="530"/>
      <c r="AH11" s="530"/>
      <c r="AI11" s="379">
        <f>HOUR(T11)*60+MINUTE(T11)</f>
        <v>0</v>
      </c>
    </row>
    <row r="12" spans="1:38" ht="26.4" customHeight="1" thickBot="1">
      <c r="A12" s="91"/>
      <c r="B12" s="501"/>
      <c r="C12" s="501"/>
      <c r="D12" s="411"/>
      <c r="E12" s="411"/>
      <c r="F12" s="564" t="s">
        <v>62</v>
      </c>
      <c r="G12" s="565"/>
      <c r="H12" s="395"/>
      <c r="I12" s="395"/>
      <c r="J12" s="395"/>
      <c r="K12" s="395"/>
      <c r="L12" s="395"/>
      <c r="M12" s="396"/>
      <c r="N12" s="509"/>
      <c r="O12" s="510"/>
      <c r="P12" s="511"/>
      <c r="Q12" s="509"/>
      <c r="R12" s="510"/>
      <c r="S12" s="511"/>
      <c r="T12" s="537"/>
      <c r="U12" s="538"/>
      <c r="V12" s="539"/>
      <c r="W12" s="541"/>
      <c r="X12" s="541"/>
      <c r="Y12" s="541"/>
      <c r="Z12" s="544"/>
      <c r="AA12" s="545"/>
      <c r="AB12" s="545"/>
      <c r="AC12" s="549"/>
      <c r="AD12" s="550"/>
      <c r="AE12" s="551"/>
      <c r="AF12" s="531"/>
      <c r="AG12" s="531"/>
      <c r="AH12" s="531"/>
      <c r="AI12" s="380"/>
    </row>
    <row r="13" spans="1:38" ht="26.4" customHeight="1">
      <c r="A13" s="91"/>
      <c r="B13" s="500"/>
      <c r="C13" s="500"/>
      <c r="D13" s="410" t="str">
        <f>IF(B13="","",TEXT(DATE(利用者情報!F2,利用者情報!I2,B13),"aaa"))</f>
        <v/>
      </c>
      <c r="E13" s="410"/>
      <c r="F13" s="502"/>
      <c r="G13" s="503"/>
      <c r="H13" s="504"/>
      <c r="I13" s="504"/>
      <c r="J13" s="504"/>
      <c r="K13" s="504"/>
      <c r="L13" s="503"/>
      <c r="M13" s="505"/>
      <c r="N13" s="506"/>
      <c r="O13" s="507"/>
      <c r="P13" s="508"/>
      <c r="Q13" s="506"/>
      <c r="R13" s="507"/>
      <c r="S13" s="508"/>
      <c r="T13" s="532">
        <f t="shared" ref="T13" si="0">Q13-N13</f>
        <v>0</v>
      </c>
      <c r="U13" s="532"/>
      <c r="V13" s="532"/>
      <c r="W13" s="540"/>
      <c r="X13" s="540"/>
      <c r="Y13" s="540"/>
      <c r="Z13" s="542">
        <f>IF($AI13=0,0,VLOOKUP($AI13,Sheet2!$D$2:$F$25,MATCH($Q$6,Sheet2!$D$1:$F$1,0),TRUE))</f>
        <v>0</v>
      </c>
      <c r="AA13" s="543"/>
      <c r="AB13" s="543"/>
      <c r="AC13" s="546" t="str">
        <f t="shared" ref="AC13" si="1">IF(Z13=0,"",ROUNDDOWN($Z13*$H$6,-1))</f>
        <v/>
      </c>
      <c r="AD13" s="547"/>
      <c r="AE13" s="548"/>
      <c r="AF13" s="530" t="str">
        <f t="shared" ref="AF13" si="2">IFERROR(Z13-AC13,"")</f>
        <v/>
      </c>
      <c r="AG13" s="530"/>
      <c r="AH13" s="530"/>
      <c r="AI13" s="379">
        <f t="shared" ref="AI13" si="3">HOUR(T13)*60+MINUTE(T13)</f>
        <v>0</v>
      </c>
    </row>
    <row r="14" spans="1:38" ht="26.4" customHeight="1" thickBot="1">
      <c r="A14" s="91"/>
      <c r="B14" s="501"/>
      <c r="C14" s="501"/>
      <c r="D14" s="411"/>
      <c r="E14" s="411"/>
      <c r="F14" s="564" t="s">
        <v>62</v>
      </c>
      <c r="G14" s="565"/>
      <c r="H14" s="395"/>
      <c r="I14" s="395"/>
      <c r="J14" s="395"/>
      <c r="K14" s="395"/>
      <c r="L14" s="395"/>
      <c r="M14" s="396"/>
      <c r="N14" s="509"/>
      <c r="O14" s="510"/>
      <c r="P14" s="511"/>
      <c r="Q14" s="509"/>
      <c r="R14" s="510"/>
      <c r="S14" s="511"/>
      <c r="T14" s="533"/>
      <c r="U14" s="533"/>
      <c r="V14" s="533"/>
      <c r="W14" s="541"/>
      <c r="X14" s="541"/>
      <c r="Y14" s="541"/>
      <c r="Z14" s="544"/>
      <c r="AA14" s="545"/>
      <c r="AB14" s="545"/>
      <c r="AC14" s="549"/>
      <c r="AD14" s="550"/>
      <c r="AE14" s="551"/>
      <c r="AF14" s="531"/>
      <c r="AG14" s="531"/>
      <c r="AH14" s="531"/>
      <c r="AI14" s="380"/>
    </row>
    <row r="15" spans="1:38" ht="26.4" customHeight="1">
      <c r="A15" s="91"/>
      <c r="B15" s="500"/>
      <c r="C15" s="500"/>
      <c r="D15" s="410" t="str">
        <f>IF(B15="","",TEXT(DATE(利用者情報!F2,利用者情報!I2,B15),"aaa"))</f>
        <v/>
      </c>
      <c r="E15" s="410"/>
      <c r="F15" s="502"/>
      <c r="G15" s="503"/>
      <c r="H15" s="504"/>
      <c r="I15" s="504"/>
      <c r="J15" s="504"/>
      <c r="K15" s="504"/>
      <c r="L15" s="503"/>
      <c r="M15" s="505"/>
      <c r="N15" s="506"/>
      <c r="O15" s="507"/>
      <c r="P15" s="508"/>
      <c r="Q15" s="506"/>
      <c r="R15" s="507"/>
      <c r="S15" s="508"/>
      <c r="T15" s="532">
        <f t="shared" ref="T15" si="4">Q15-N15</f>
        <v>0</v>
      </c>
      <c r="U15" s="532"/>
      <c r="V15" s="532"/>
      <c r="W15" s="540"/>
      <c r="X15" s="540"/>
      <c r="Y15" s="540"/>
      <c r="Z15" s="542">
        <f>IF($AI15=0,0,VLOOKUP($AI15,Sheet2!$D$2:$F$25,MATCH($Q$6,Sheet2!$D$1:$F$1,0),TRUE))</f>
        <v>0</v>
      </c>
      <c r="AA15" s="543"/>
      <c r="AB15" s="543"/>
      <c r="AC15" s="546" t="str">
        <f t="shared" ref="AC15" si="5">IF(Z15=0,"",ROUNDDOWN($Z15*$H$6,-1))</f>
        <v/>
      </c>
      <c r="AD15" s="547"/>
      <c r="AE15" s="548"/>
      <c r="AF15" s="530" t="str">
        <f t="shared" ref="AF15" si="6">IFERROR(Z15-AC15,"")</f>
        <v/>
      </c>
      <c r="AG15" s="530"/>
      <c r="AH15" s="530"/>
      <c r="AI15" s="379">
        <f t="shared" ref="AI15" si="7">HOUR(T15)*60+MINUTE(T15)</f>
        <v>0</v>
      </c>
    </row>
    <row r="16" spans="1:38" ht="26.4" customHeight="1" thickBot="1">
      <c r="A16" s="91"/>
      <c r="B16" s="501"/>
      <c r="C16" s="501"/>
      <c r="D16" s="411"/>
      <c r="E16" s="411"/>
      <c r="F16" s="564" t="s">
        <v>62</v>
      </c>
      <c r="G16" s="565"/>
      <c r="H16" s="395"/>
      <c r="I16" s="395"/>
      <c r="J16" s="395"/>
      <c r="K16" s="395"/>
      <c r="L16" s="395"/>
      <c r="M16" s="396"/>
      <c r="N16" s="509"/>
      <c r="O16" s="510"/>
      <c r="P16" s="511"/>
      <c r="Q16" s="509"/>
      <c r="R16" s="510"/>
      <c r="S16" s="511"/>
      <c r="T16" s="533"/>
      <c r="U16" s="533"/>
      <c r="V16" s="533"/>
      <c r="W16" s="541"/>
      <c r="X16" s="541"/>
      <c r="Y16" s="541"/>
      <c r="Z16" s="544"/>
      <c r="AA16" s="545"/>
      <c r="AB16" s="545"/>
      <c r="AC16" s="549"/>
      <c r="AD16" s="550"/>
      <c r="AE16" s="551"/>
      <c r="AF16" s="531"/>
      <c r="AG16" s="531"/>
      <c r="AH16" s="531"/>
      <c r="AI16" s="380"/>
    </row>
    <row r="17" spans="1:35" ht="26.4" customHeight="1">
      <c r="A17" s="91"/>
      <c r="B17" s="500"/>
      <c r="C17" s="500"/>
      <c r="D17" s="410" t="str">
        <f>IF(B17="","",TEXT(DATE(利用者情報!F2,利用者情報!I2,B17),"aaa"))</f>
        <v/>
      </c>
      <c r="E17" s="410"/>
      <c r="F17" s="502"/>
      <c r="G17" s="503"/>
      <c r="H17" s="504"/>
      <c r="I17" s="504"/>
      <c r="J17" s="504"/>
      <c r="K17" s="504"/>
      <c r="L17" s="503"/>
      <c r="M17" s="505"/>
      <c r="N17" s="506"/>
      <c r="O17" s="507"/>
      <c r="P17" s="508"/>
      <c r="Q17" s="506"/>
      <c r="R17" s="507"/>
      <c r="S17" s="508"/>
      <c r="T17" s="532">
        <f t="shared" ref="T17" si="8">Q17-N17</f>
        <v>0</v>
      </c>
      <c r="U17" s="532"/>
      <c r="V17" s="532"/>
      <c r="W17" s="540"/>
      <c r="X17" s="540"/>
      <c r="Y17" s="540"/>
      <c r="Z17" s="542">
        <f>IF($AI17=0,0,VLOOKUP($AI17,Sheet2!$D$2:$F$25,MATCH($Q$6,Sheet2!$D$1:$F$1,0),TRUE))</f>
        <v>0</v>
      </c>
      <c r="AA17" s="543"/>
      <c r="AB17" s="543"/>
      <c r="AC17" s="546" t="str">
        <f t="shared" ref="AC17" si="9">IF(Z17=0,"",ROUNDDOWN($Z17*$H$6,-1))</f>
        <v/>
      </c>
      <c r="AD17" s="547"/>
      <c r="AE17" s="548"/>
      <c r="AF17" s="530" t="str">
        <f t="shared" ref="AF17" si="10">IFERROR(Z17-AC17,"")</f>
        <v/>
      </c>
      <c r="AG17" s="530"/>
      <c r="AH17" s="530"/>
      <c r="AI17" s="379">
        <f t="shared" ref="AI17" si="11">HOUR(T17)*60+MINUTE(T17)</f>
        <v>0</v>
      </c>
    </row>
    <row r="18" spans="1:35" ht="26.4" customHeight="1" thickBot="1">
      <c r="A18" s="91"/>
      <c r="B18" s="501"/>
      <c r="C18" s="501"/>
      <c r="D18" s="411"/>
      <c r="E18" s="411"/>
      <c r="F18" s="564" t="s">
        <v>62</v>
      </c>
      <c r="G18" s="565"/>
      <c r="H18" s="395"/>
      <c r="I18" s="395"/>
      <c r="J18" s="395"/>
      <c r="K18" s="395"/>
      <c r="L18" s="395"/>
      <c r="M18" s="396"/>
      <c r="N18" s="509"/>
      <c r="O18" s="510"/>
      <c r="P18" s="511"/>
      <c r="Q18" s="509"/>
      <c r="R18" s="510"/>
      <c r="S18" s="511"/>
      <c r="T18" s="533"/>
      <c r="U18" s="533"/>
      <c r="V18" s="533"/>
      <c r="W18" s="541"/>
      <c r="X18" s="541"/>
      <c r="Y18" s="541"/>
      <c r="Z18" s="544"/>
      <c r="AA18" s="545"/>
      <c r="AB18" s="545"/>
      <c r="AC18" s="549"/>
      <c r="AD18" s="550"/>
      <c r="AE18" s="551"/>
      <c r="AF18" s="531"/>
      <c r="AG18" s="531"/>
      <c r="AH18" s="531"/>
      <c r="AI18" s="380"/>
    </row>
    <row r="19" spans="1:35" ht="26.4" customHeight="1">
      <c r="A19" s="91"/>
      <c r="B19" s="500"/>
      <c r="C19" s="500"/>
      <c r="D19" s="410" t="str">
        <f>IF(B19="","",TEXT(DATE(利用者情報!F2,利用者情報!I2,B19),"aaa"))</f>
        <v/>
      </c>
      <c r="E19" s="410"/>
      <c r="F19" s="502"/>
      <c r="G19" s="503"/>
      <c r="H19" s="504"/>
      <c r="I19" s="504"/>
      <c r="J19" s="504"/>
      <c r="K19" s="504"/>
      <c r="L19" s="503"/>
      <c r="M19" s="505"/>
      <c r="N19" s="506"/>
      <c r="O19" s="507"/>
      <c r="P19" s="508"/>
      <c r="Q19" s="506"/>
      <c r="R19" s="507"/>
      <c r="S19" s="508"/>
      <c r="T19" s="532">
        <f t="shared" ref="T19" si="12">Q19-N19</f>
        <v>0</v>
      </c>
      <c r="U19" s="532"/>
      <c r="V19" s="532"/>
      <c r="W19" s="540"/>
      <c r="X19" s="540"/>
      <c r="Y19" s="540"/>
      <c r="Z19" s="542">
        <f>IF($AI19=0,0,VLOOKUP($AI19,Sheet2!$D$2:$F$25,MATCH($Q$6,Sheet2!$D$1:$F$1,0),TRUE))</f>
        <v>0</v>
      </c>
      <c r="AA19" s="543"/>
      <c r="AB19" s="543"/>
      <c r="AC19" s="546" t="str">
        <f t="shared" ref="AC19" si="13">IF(Z19=0,"",ROUNDDOWN($Z19*$H$6,-1))</f>
        <v/>
      </c>
      <c r="AD19" s="547"/>
      <c r="AE19" s="548"/>
      <c r="AF19" s="530" t="str">
        <f t="shared" ref="AF19" si="14">IFERROR(Z19-AC19,"")</f>
        <v/>
      </c>
      <c r="AG19" s="530"/>
      <c r="AH19" s="530"/>
      <c r="AI19" s="379">
        <f t="shared" ref="AI19" si="15">HOUR(T19)*60+MINUTE(T19)</f>
        <v>0</v>
      </c>
    </row>
    <row r="20" spans="1:35" ht="26.4" customHeight="1" thickBot="1">
      <c r="A20" s="91"/>
      <c r="B20" s="501"/>
      <c r="C20" s="501"/>
      <c r="D20" s="411"/>
      <c r="E20" s="411"/>
      <c r="F20" s="564" t="s">
        <v>62</v>
      </c>
      <c r="G20" s="565"/>
      <c r="H20" s="395"/>
      <c r="I20" s="395"/>
      <c r="J20" s="395"/>
      <c r="K20" s="395"/>
      <c r="L20" s="395"/>
      <c r="M20" s="396"/>
      <c r="N20" s="509"/>
      <c r="O20" s="510"/>
      <c r="P20" s="511"/>
      <c r="Q20" s="509"/>
      <c r="R20" s="510"/>
      <c r="S20" s="511"/>
      <c r="T20" s="533"/>
      <c r="U20" s="533"/>
      <c r="V20" s="533"/>
      <c r="W20" s="541"/>
      <c r="X20" s="541"/>
      <c r="Y20" s="541"/>
      <c r="Z20" s="544"/>
      <c r="AA20" s="545"/>
      <c r="AB20" s="545"/>
      <c r="AC20" s="549"/>
      <c r="AD20" s="550"/>
      <c r="AE20" s="551"/>
      <c r="AF20" s="531"/>
      <c r="AG20" s="531"/>
      <c r="AH20" s="531"/>
      <c r="AI20" s="380"/>
    </row>
    <row r="21" spans="1:35" ht="26.4" customHeight="1">
      <c r="A21" s="91"/>
      <c r="B21" s="500"/>
      <c r="C21" s="500"/>
      <c r="D21" s="410" t="str">
        <f>IF(B21="","",TEXT(DATE(利用者情報!F2,利用者情報!I2,B21),"aaa"))</f>
        <v/>
      </c>
      <c r="E21" s="410"/>
      <c r="F21" s="502"/>
      <c r="G21" s="503"/>
      <c r="H21" s="504"/>
      <c r="I21" s="504"/>
      <c r="J21" s="504"/>
      <c r="K21" s="504"/>
      <c r="L21" s="503"/>
      <c r="M21" s="505"/>
      <c r="N21" s="506"/>
      <c r="O21" s="507"/>
      <c r="P21" s="508"/>
      <c r="Q21" s="506"/>
      <c r="R21" s="507"/>
      <c r="S21" s="508"/>
      <c r="T21" s="532">
        <f t="shared" ref="T21" si="16">Q21-N21</f>
        <v>0</v>
      </c>
      <c r="U21" s="532"/>
      <c r="V21" s="532"/>
      <c r="W21" s="540"/>
      <c r="X21" s="540"/>
      <c r="Y21" s="540"/>
      <c r="Z21" s="542">
        <f>IF($AI21=0,0,VLOOKUP($AI21,Sheet2!$D$2:$F$25,MATCH($Q$6,Sheet2!$D$1:$F$1,0),TRUE))</f>
        <v>0</v>
      </c>
      <c r="AA21" s="543"/>
      <c r="AB21" s="543"/>
      <c r="AC21" s="546" t="str">
        <f t="shared" ref="AC21" si="17">IF(Z21=0,"",ROUNDDOWN($Z21*$H$6,-1))</f>
        <v/>
      </c>
      <c r="AD21" s="547"/>
      <c r="AE21" s="548"/>
      <c r="AF21" s="530" t="str">
        <f t="shared" ref="AF21" si="18">IFERROR(Z21-AC21,"")</f>
        <v/>
      </c>
      <c r="AG21" s="530"/>
      <c r="AH21" s="530"/>
      <c r="AI21" s="379">
        <f t="shared" ref="AI21" si="19">HOUR(T21)*60+MINUTE(T21)</f>
        <v>0</v>
      </c>
    </row>
    <row r="22" spans="1:35" ht="26.4" customHeight="1" thickBot="1">
      <c r="A22" s="91"/>
      <c r="B22" s="501"/>
      <c r="C22" s="501"/>
      <c r="D22" s="411"/>
      <c r="E22" s="411"/>
      <c r="F22" s="564" t="s">
        <v>62</v>
      </c>
      <c r="G22" s="565"/>
      <c r="H22" s="395"/>
      <c r="I22" s="395"/>
      <c r="J22" s="395"/>
      <c r="K22" s="395"/>
      <c r="L22" s="395"/>
      <c r="M22" s="396"/>
      <c r="N22" s="509"/>
      <c r="O22" s="510"/>
      <c r="P22" s="511"/>
      <c r="Q22" s="509"/>
      <c r="R22" s="510"/>
      <c r="S22" s="511"/>
      <c r="T22" s="533"/>
      <c r="U22" s="533"/>
      <c r="V22" s="533"/>
      <c r="W22" s="541"/>
      <c r="X22" s="541"/>
      <c r="Y22" s="541"/>
      <c r="Z22" s="544"/>
      <c r="AA22" s="545"/>
      <c r="AB22" s="545"/>
      <c r="AC22" s="549"/>
      <c r="AD22" s="550"/>
      <c r="AE22" s="551"/>
      <c r="AF22" s="531"/>
      <c r="AG22" s="531"/>
      <c r="AH22" s="531"/>
      <c r="AI22" s="380"/>
    </row>
    <row r="23" spans="1:35" ht="26.4" customHeight="1">
      <c r="A23" s="91"/>
      <c r="B23" s="500"/>
      <c r="C23" s="500"/>
      <c r="D23" s="410" t="str">
        <f>IF(B23="","",TEXT(DATE(利用者情報!F2,利用者情報!I2,B23),"aaa"))</f>
        <v/>
      </c>
      <c r="E23" s="410"/>
      <c r="F23" s="502"/>
      <c r="G23" s="503"/>
      <c r="H23" s="504"/>
      <c r="I23" s="504"/>
      <c r="J23" s="504"/>
      <c r="K23" s="504"/>
      <c r="L23" s="503"/>
      <c r="M23" s="505"/>
      <c r="N23" s="506"/>
      <c r="O23" s="507"/>
      <c r="P23" s="508"/>
      <c r="Q23" s="506"/>
      <c r="R23" s="507"/>
      <c r="S23" s="508"/>
      <c r="T23" s="532">
        <f t="shared" ref="T23" si="20">Q23-N23</f>
        <v>0</v>
      </c>
      <c r="U23" s="532"/>
      <c r="V23" s="532"/>
      <c r="W23" s="540"/>
      <c r="X23" s="540"/>
      <c r="Y23" s="540"/>
      <c r="Z23" s="542">
        <f>IF($AI23=0,0,VLOOKUP($AI23,Sheet2!$D$2:$F$25,MATCH($Q$6,Sheet2!$D$1:$F$1,0),TRUE))</f>
        <v>0</v>
      </c>
      <c r="AA23" s="543"/>
      <c r="AB23" s="543"/>
      <c r="AC23" s="546" t="str">
        <f t="shared" ref="AC23" si="21">IF(Z23=0,"",ROUNDDOWN($Z23*$H$6,-1))</f>
        <v/>
      </c>
      <c r="AD23" s="547"/>
      <c r="AE23" s="548"/>
      <c r="AF23" s="530" t="str">
        <f t="shared" ref="AF23" si="22">IFERROR(Z23-AC23,"")</f>
        <v/>
      </c>
      <c r="AG23" s="530"/>
      <c r="AH23" s="530"/>
      <c r="AI23" s="379">
        <f t="shared" ref="AI23" si="23">HOUR(T23)*60+MINUTE(T23)</f>
        <v>0</v>
      </c>
    </row>
    <row r="24" spans="1:35" ht="26.4" customHeight="1" thickBot="1">
      <c r="A24" s="91"/>
      <c r="B24" s="501"/>
      <c r="C24" s="501"/>
      <c r="D24" s="411"/>
      <c r="E24" s="411"/>
      <c r="F24" s="564" t="s">
        <v>62</v>
      </c>
      <c r="G24" s="565"/>
      <c r="H24" s="395"/>
      <c r="I24" s="395"/>
      <c r="J24" s="395"/>
      <c r="K24" s="395"/>
      <c r="L24" s="395"/>
      <c r="M24" s="396"/>
      <c r="N24" s="509"/>
      <c r="O24" s="510"/>
      <c r="P24" s="511"/>
      <c r="Q24" s="509"/>
      <c r="R24" s="510"/>
      <c r="S24" s="511"/>
      <c r="T24" s="533"/>
      <c r="U24" s="533"/>
      <c r="V24" s="533"/>
      <c r="W24" s="541"/>
      <c r="X24" s="541"/>
      <c r="Y24" s="541"/>
      <c r="Z24" s="544"/>
      <c r="AA24" s="545"/>
      <c r="AB24" s="545"/>
      <c r="AC24" s="549"/>
      <c r="AD24" s="550"/>
      <c r="AE24" s="551"/>
      <c r="AF24" s="531"/>
      <c r="AG24" s="531"/>
      <c r="AH24" s="531"/>
      <c r="AI24" s="380"/>
    </row>
    <row r="25" spans="1:35" ht="26.4" customHeight="1">
      <c r="A25" s="91"/>
      <c r="B25" s="500"/>
      <c r="C25" s="500"/>
      <c r="D25" s="410" t="str">
        <f>IF(B25="","",TEXT(DATE(利用者情報!F2,利用者情報!I2,B25),"aaa"))</f>
        <v/>
      </c>
      <c r="E25" s="410"/>
      <c r="F25" s="502"/>
      <c r="G25" s="503"/>
      <c r="H25" s="504"/>
      <c r="I25" s="504"/>
      <c r="J25" s="504"/>
      <c r="K25" s="504"/>
      <c r="L25" s="503"/>
      <c r="M25" s="505"/>
      <c r="N25" s="506"/>
      <c r="O25" s="507"/>
      <c r="P25" s="508"/>
      <c r="Q25" s="506"/>
      <c r="R25" s="507"/>
      <c r="S25" s="508"/>
      <c r="T25" s="532">
        <f t="shared" ref="T25" si="24">Q25-N25</f>
        <v>0</v>
      </c>
      <c r="U25" s="532"/>
      <c r="V25" s="532"/>
      <c r="W25" s="540"/>
      <c r="X25" s="540"/>
      <c r="Y25" s="540"/>
      <c r="Z25" s="542">
        <f>IF($AI25=0,0,VLOOKUP($AI25,Sheet2!$D$2:$F$25,MATCH($Q$6,Sheet2!$D$1:$F$1,0),TRUE))</f>
        <v>0</v>
      </c>
      <c r="AA25" s="543"/>
      <c r="AB25" s="543"/>
      <c r="AC25" s="546" t="str">
        <f t="shared" ref="AC25" si="25">IF(Z25=0,"",ROUNDDOWN($Z25*$H$6,-1))</f>
        <v/>
      </c>
      <c r="AD25" s="547"/>
      <c r="AE25" s="548"/>
      <c r="AF25" s="530" t="str">
        <f t="shared" ref="AF25" si="26">IFERROR(Z25-AC25,"")</f>
        <v/>
      </c>
      <c r="AG25" s="530"/>
      <c r="AH25" s="530"/>
      <c r="AI25" s="379">
        <f t="shared" ref="AI25" si="27">HOUR(T25)*60+MINUTE(T25)</f>
        <v>0</v>
      </c>
    </row>
    <row r="26" spans="1:35" ht="26.4" customHeight="1" thickBot="1">
      <c r="A26" s="91"/>
      <c r="B26" s="501"/>
      <c r="C26" s="501"/>
      <c r="D26" s="411"/>
      <c r="E26" s="411"/>
      <c r="F26" s="564" t="s">
        <v>62</v>
      </c>
      <c r="G26" s="565"/>
      <c r="H26" s="395"/>
      <c r="I26" s="395"/>
      <c r="J26" s="395"/>
      <c r="K26" s="395"/>
      <c r="L26" s="395"/>
      <c r="M26" s="396"/>
      <c r="N26" s="509"/>
      <c r="O26" s="510"/>
      <c r="P26" s="511"/>
      <c r="Q26" s="509"/>
      <c r="R26" s="510"/>
      <c r="S26" s="511"/>
      <c r="T26" s="533"/>
      <c r="U26" s="533"/>
      <c r="V26" s="533"/>
      <c r="W26" s="541"/>
      <c r="X26" s="541"/>
      <c r="Y26" s="541"/>
      <c r="Z26" s="544"/>
      <c r="AA26" s="545"/>
      <c r="AB26" s="545"/>
      <c r="AC26" s="549"/>
      <c r="AD26" s="550"/>
      <c r="AE26" s="551"/>
      <c r="AF26" s="531"/>
      <c r="AG26" s="531"/>
      <c r="AH26" s="531"/>
      <c r="AI26" s="380"/>
    </row>
    <row r="27" spans="1:35" ht="26.4" customHeight="1">
      <c r="A27" s="91"/>
      <c r="B27" s="500"/>
      <c r="C27" s="500"/>
      <c r="D27" s="410" t="str">
        <f>IF(B27="","",TEXT(DATE(利用者情報!F2,利用者情報!I2,B27),"aaa"))</f>
        <v/>
      </c>
      <c r="E27" s="410"/>
      <c r="F27" s="502"/>
      <c r="G27" s="503"/>
      <c r="H27" s="504"/>
      <c r="I27" s="504"/>
      <c r="J27" s="504"/>
      <c r="K27" s="504"/>
      <c r="L27" s="503"/>
      <c r="M27" s="505"/>
      <c r="N27" s="506"/>
      <c r="O27" s="507"/>
      <c r="P27" s="508"/>
      <c r="Q27" s="506"/>
      <c r="R27" s="507"/>
      <c r="S27" s="508"/>
      <c r="T27" s="532">
        <f t="shared" ref="T27" si="28">Q27-N27</f>
        <v>0</v>
      </c>
      <c r="U27" s="532"/>
      <c r="V27" s="532"/>
      <c r="W27" s="540"/>
      <c r="X27" s="540"/>
      <c r="Y27" s="540"/>
      <c r="Z27" s="542">
        <f>IF($AI27=0,0,VLOOKUP($AI27,Sheet2!$D$2:$F$25,MATCH($Q$6,Sheet2!$D$1:$F$1,0),TRUE))</f>
        <v>0</v>
      </c>
      <c r="AA27" s="543"/>
      <c r="AB27" s="543"/>
      <c r="AC27" s="546" t="str">
        <f t="shared" ref="AC27" si="29">IF(Z27=0,"",ROUNDDOWN($Z27*$H$6,-1))</f>
        <v/>
      </c>
      <c r="AD27" s="547"/>
      <c r="AE27" s="548"/>
      <c r="AF27" s="530" t="str">
        <f t="shared" ref="AF27" si="30">IFERROR(Z27-AC27,"")</f>
        <v/>
      </c>
      <c r="AG27" s="530"/>
      <c r="AH27" s="530"/>
      <c r="AI27" s="379">
        <f t="shared" ref="AI27" si="31">HOUR(T27)*60+MINUTE(T27)</f>
        <v>0</v>
      </c>
    </row>
    <row r="28" spans="1:35" ht="26.4" customHeight="1" thickBot="1">
      <c r="A28" s="91"/>
      <c r="B28" s="501"/>
      <c r="C28" s="501"/>
      <c r="D28" s="411"/>
      <c r="E28" s="411"/>
      <c r="F28" s="564" t="s">
        <v>62</v>
      </c>
      <c r="G28" s="565"/>
      <c r="H28" s="395"/>
      <c r="I28" s="395"/>
      <c r="J28" s="395"/>
      <c r="K28" s="395"/>
      <c r="L28" s="395"/>
      <c r="M28" s="396"/>
      <c r="N28" s="509"/>
      <c r="O28" s="510"/>
      <c r="P28" s="511"/>
      <c r="Q28" s="509"/>
      <c r="R28" s="510"/>
      <c r="S28" s="511"/>
      <c r="T28" s="533"/>
      <c r="U28" s="533"/>
      <c r="V28" s="533"/>
      <c r="W28" s="541"/>
      <c r="X28" s="541"/>
      <c r="Y28" s="541"/>
      <c r="Z28" s="544"/>
      <c r="AA28" s="545"/>
      <c r="AB28" s="545"/>
      <c r="AC28" s="549"/>
      <c r="AD28" s="550"/>
      <c r="AE28" s="551"/>
      <c r="AF28" s="531"/>
      <c r="AG28" s="531"/>
      <c r="AH28" s="531"/>
      <c r="AI28" s="380"/>
    </row>
    <row r="29" spans="1:35" ht="26.4" customHeight="1">
      <c r="A29" s="91"/>
      <c r="B29" s="500"/>
      <c r="C29" s="500"/>
      <c r="D29" s="410" t="str">
        <f>IF(B29="","",TEXT(DATE(利用者情報!F2,利用者情報!I2,B29),"aaa"))</f>
        <v/>
      </c>
      <c r="E29" s="410"/>
      <c r="F29" s="502"/>
      <c r="G29" s="503"/>
      <c r="H29" s="504"/>
      <c r="I29" s="504"/>
      <c r="J29" s="504"/>
      <c r="K29" s="504"/>
      <c r="L29" s="503"/>
      <c r="M29" s="505"/>
      <c r="N29" s="506"/>
      <c r="O29" s="507"/>
      <c r="P29" s="508"/>
      <c r="Q29" s="506"/>
      <c r="R29" s="507"/>
      <c r="S29" s="508"/>
      <c r="T29" s="532">
        <f t="shared" ref="T29" si="32">Q29-N29</f>
        <v>0</v>
      </c>
      <c r="U29" s="532"/>
      <c r="V29" s="532"/>
      <c r="W29" s="540"/>
      <c r="X29" s="540"/>
      <c r="Y29" s="540"/>
      <c r="Z29" s="542">
        <f>IF($AI29=0,0,VLOOKUP($AI29,Sheet2!$D$2:$F$25,MATCH($Q$6,Sheet2!$D$1:$F$1,0),TRUE))</f>
        <v>0</v>
      </c>
      <c r="AA29" s="543"/>
      <c r="AB29" s="543"/>
      <c r="AC29" s="546" t="str">
        <f t="shared" ref="AC29" si="33">IF(Z29=0,"",ROUNDDOWN($Z29*$H$6,-1))</f>
        <v/>
      </c>
      <c r="AD29" s="547"/>
      <c r="AE29" s="548"/>
      <c r="AF29" s="530" t="str">
        <f t="shared" ref="AF29" si="34">IFERROR(Z29-AC29,"")</f>
        <v/>
      </c>
      <c r="AG29" s="530"/>
      <c r="AH29" s="530"/>
      <c r="AI29" s="379">
        <f t="shared" ref="AI29" si="35">HOUR(T29)*60+MINUTE(T29)</f>
        <v>0</v>
      </c>
    </row>
    <row r="30" spans="1:35" ht="26.4" customHeight="1" thickBot="1">
      <c r="A30" s="91"/>
      <c r="B30" s="501"/>
      <c r="C30" s="501"/>
      <c r="D30" s="411"/>
      <c r="E30" s="411"/>
      <c r="F30" s="564" t="s">
        <v>62</v>
      </c>
      <c r="G30" s="565"/>
      <c r="H30" s="395"/>
      <c r="I30" s="395"/>
      <c r="J30" s="395"/>
      <c r="K30" s="395"/>
      <c r="L30" s="395"/>
      <c r="M30" s="396"/>
      <c r="N30" s="509"/>
      <c r="O30" s="510"/>
      <c r="P30" s="511"/>
      <c r="Q30" s="509"/>
      <c r="R30" s="510"/>
      <c r="S30" s="511"/>
      <c r="T30" s="533"/>
      <c r="U30" s="533"/>
      <c r="V30" s="533"/>
      <c r="W30" s="541"/>
      <c r="X30" s="541"/>
      <c r="Y30" s="541"/>
      <c r="Z30" s="544"/>
      <c r="AA30" s="545"/>
      <c r="AB30" s="545"/>
      <c r="AC30" s="549"/>
      <c r="AD30" s="550"/>
      <c r="AE30" s="551"/>
      <c r="AF30" s="531"/>
      <c r="AG30" s="531"/>
      <c r="AH30" s="531"/>
      <c r="AI30" s="380"/>
    </row>
    <row r="31" spans="1:35" ht="26.4" customHeight="1">
      <c r="A31" s="91"/>
      <c r="B31" s="500"/>
      <c r="C31" s="500"/>
      <c r="D31" s="410" t="str">
        <f>IF(B31="","",TEXT(DATE(利用者情報!F2,利用者情報!I2,B31),"aaa"))</f>
        <v/>
      </c>
      <c r="E31" s="410"/>
      <c r="F31" s="502"/>
      <c r="G31" s="503"/>
      <c r="H31" s="504"/>
      <c r="I31" s="504"/>
      <c r="J31" s="504"/>
      <c r="K31" s="504"/>
      <c r="L31" s="503"/>
      <c r="M31" s="505"/>
      <c r="N31" s="506"/>
      <c r="O31" s="507"/>
      <c r="P31" s="508"/>
      <c r="Q31" s="506"/>
      <c r="R31" s="507"/>
      <c r="S31" s="508"/>
      <c r="T31" s="532">
        <f t="shared" ref="T31" si="36">Q31-N31</f>
        <v>0</v>
      </c>
      <c r="U31" s="532"/>
      <c r="V31" s="532"/>
      <c r="W31" s="540"/>
      <c r="X31" s="540"/>
      <c r="Y31" s="540"/>
      <c r="Z31" s="542">
        <f>IF($AI31=0,0,VLOOKUP($AI31,Sheet2!$D$2:$F$25,MATCH($Q$6,Sheet2!$D$1:$F$1,0),TRUE))</f>
        <v>0</v>
      </c>
      <c r="AA31" s="543"/>
      <c r="AB31" s="543"/>
      <c r="AC31" s="546" t="str">
        <f t="shared" ref="AC31" si="37">IF(Z31=0,"",ROUNDDOWN($Z31*$H$6,-1))</f>
        <v/>
      </c>
      <c r="AD31" s="547"/>
      <c r="AE31" s="548"/>
      <c r="AF31" s="530" t="str">
        <f t="shared" ref="AF31" si="38">IFERROR(Z31-AC31,"")</f>
        <v/>
      </c>
      <c r="AG31" s="530"/>
      <c r="AH31" s="530"/>
      <c r="AI31" s="379">
        <f t="shared" ref="AI31" si="39">HOUR(T31)*60+MINUTE(T31)</f>
        <v>0</v>
      </c>
    </row>
    <row r="32" spans="1:35" ht="26.4" customHeight="1" thickBot="1">
      <c r="A32" s="91"/>
      <c r="B32" s="501"/>
      <c r="C32" s="501"/>
      <c r="D32" s="411"/>
      <c r="E32" s="411"/>
      <c r="F32" s="564" t="s">
        <v>62</v>
      </c>
      <c r="G32" s="565"/>
      <c r="H32" s="395"/>
      <c r="I32" s="395"/>
      <c r="J32" s="395"/>
      <c r="K32" s="395"/>
      <c r="L32" s="395"/>
      <c r="M32" s="396"/>
      <c r="N32" s="509"/>
      <c r="O32" s="510"/>
      <c r="P32" s="511"/>
      <c r="Q32" s="509"/>
      <c r="R32" s="510"/>
      <c r="S32" s="511"/>
      <c r="T32" s="533"/>
      <c r="U32" s="533"/>
      <c r="V32" s="533"/>
      <c r="W32" s="541"/>
      <c r="X32" s="541"/>
      <c r="Y32" s="541"/>
      <c r="Z32" s="544"/>
      <c r="AA32" s="545"/>
      <c r="AB32" s="545"/>
      <c r="AC32" s="549"/>
      <c r="AD32" s="550"/>
      <c r="AE32" s="551"/>
      <c r="AF32" s="531"/>
      <c r="AG32" s="531"/>
      <c r="AH32" s="531"/>
      <c r="AI32" s="380"/>
    </row>
    <row r="33" spans="1:35" ht="26.4" customHeight="1">
      <c r="A33" s="91"/>
      <c r="B33" s="500"/>
      <c r="C33" s="500"/>
      <c r="D33" s="410" t="str">
        <f>IF(B33="","",TEXT(DATE(利用者情報!F2,利用者情報!I2,B33),"aaa"))</f>
        <v/>
      </c>
      <c r="E33" s="410"/>
      <c r="F33" s="502"/>
      <c r="G33" s="503"/>
      <c r="H33" s="504"/>
      <c r="I33" s="504"/>
      <c r="J33" s="504"/>
      <c r="K33" s="504"/>
      <c r="L33" s="503"/>
      <c r="M33" s="505"/>
      <c r="N33" s="506"/>
      <c r="O33" s="507"/>
      <c r="P33" s="508"/>
      <c r="Q33" s="506"/>
      <c r="R33" s="507"/>
      <c r="S33" s="508"/>
      <c r="T33" s="532">
        <f t="shared" ref="T33" si="40">Q33-N33</f>
        <v>0</v>
      </c>
      <c r="U33" s="532"/>
      <c r="V33" s="532"/>
      <c r="W33" s="540"/>
      <c r="X33" s="540"/>
      <c r="Y33" s="540"/>
      <c r="Z33" s="542">
        <f>IF($AI33=0,0,VLOOKUP($AI33,Sheet2!$D$2:$F$25,MATCH($Q$6,Sheet2!$D$1:$F$1,0),TRUE))</f>
        <v>0</v>
      </c>
      <c r="AA33" s="543"/>
      <c r="AB33" s="543"/>
      <c r="AC33" s="546" t="str">
        <f t="shared" ref="AC33" si="41">IF(Z33=0,"",ROUNDDOWN($Z33*$H$6,-1))</f>
        <v/>
      </c>
      <c r="AD33" s="547"/>
      <c r="AE33" s="548"/>
      <c r="AF33" s="530" t="str">
        <f t="shared" ref="AF33" si="42">IFERROR(Z33-AC33,"")</f>
        <v/>
      </c>
      <c r="AG33" s="530"/>
      <c r="AH33" s="530"/>
      <c r="AI33" s="379">
        <f t="shared" ref="AI33" si="43">HOUR(T33)*60+MINUTE(T33)</f>
        <v>0</v>
      </c>
    </row>
    <row r="34" spans="1:35" ht="26.4" customHeight="1" thickBot="1">
      <c r="A34" s="91"/>
      <c r="B34" s="501"/>
      <c r="C34" s="501"/>
      <c r="D34" s="411"/>
      <c r="E34" s="411"/>
      <c r="F34" s="564" t="s">
        <v>62</v>
      </c>
      <c r="G34" s="565"/>
      <c r="H34" s="395"/>
      <c r="I34" s="395"/>
      <c r="J34" s="395"/>
      <c r="K34" s="395"/>
      <c r="L34" s="395"/>
      <c r="M34" s="396"/>
      <c r="N34" s="509"/>
      <c r="O34" s="510"/>
      <c r="P34" s="511"/>
      <c r="Q34" s="509"/>
      <c r="R34" s="510"/>
      <c r="S34" s="511"/>
      <c r="T34" s="533"/>
      <c r="U34" s="533"/>
      <c r="V34" s="533"/>
      <c r="W34" s="541"/>
      <c r="X34" s="541"/>
      <c r="Y34" s="541"/>
      <c r="Z34" s="544"/>
      <c r="AA34" s="545"/>
      <c r="AB34" s="545"/>
      <c r="AC34" s="549"/>
      <c r="AD34" s="550"/>
      <c r="AE34" s="551"/>
      <c r="AF34" s="531"/>
      <c r="AG34" s="531"/>
      <c r="AH34" s="531"/>
      <c r="AI34" s="380"/>
    </row>
    <row r="35" spans="1:35" ht="26.4" customHeight="1">
      <c r="A35" s="91"/>
      <c r="B35" s="500"/>
      <c r="C35" s="500"/>
      <c r="D35" s="410" t="str">
        <f>IF(B35="","",TEXT(DATE(利用者情報!F2,利用者情報!I2,B35),"aaa"))</f>
        <v/>
      </c>
      <c r="E35" s="410"/>
      <c r="F35" s="502"/>
      <c r="G35" s="503"/>
      <c r="H35" s="504"/>
      <c r="I35" s="504"/>
      <c r="J35" s="504"/>
      <c r="K35" s="504"/>
      <c r="L35" s="503"/>
      <c r="M35" s="505"/>
      <c r="N35" s="506"/>
      <c r="O35" s="507"/>
      <c r="P35" s="508"/>
      <c r="Q35" s="506"/>
      <c r="R35" s="507"/>
      <c r="S35" s="508"/>
      <c r="T35" s="532">
        <f t="shared" ref="T35" si="44">Q35-N35</f>
        <v>0</v>
      </c>
      <c r="U35" s="532"/>
      <c r="V35" s="532"/>
      <c r="W35" s="540"/>
      <c r="X35" s="540"/>
      <c r="Y35" s="540"/>
      <c r="Z35" s="542">
        <f>IF($AI35=0,0,VLOOKUP($AI35,Sheet2!$D$2:$F$25,MATCH($Q$6,Sheet2!$D$1:$F$1,0),TRUE))</f>
        <v>0</v>
      </c>
      <c r="AA35" s="543"/>
      <c r="AB35" s="543"/>
      <c r="AC35" s="546" t="str">
        <f t="shared" ref="AC35" si="45">IF(Z35=0,"",ROUNDDOWN($Z35*$H$6,-1))</f>
        <v/>
      </c>
      <c r="AD35" s="547"/>
      <c r="AE35" s="548"/>
      <c r="AF35" s="530" t="str">
        <f t="shared" ref="AF35" si="46">IFERROR(Z35-AC35,"")</f>
        <v/>
      </c>
      <c r="AG35" s="530"/>
      <c r="AH35" s="530"/>
      <c r="AI35" s="379">
        <f t="shared" ref="AI35" si="47">HOUR(T35)*60+MINUTE(T35)</f>
        <v>0</v>
      </c>
    </row>
    <row r="36" spans="1:35" ht="26.4" customHeight="1" thickBot="1">
      <c r="A36" s="91"/>
      <c r="B36" s="501"/>
      <c r="C36" s="501"/>
      <c r="D36" s="411"/>
      <c r="E36" s="411"/>
      <c r="F36" s="564" t="s">
        <v>62</v>
      </c>
      <c r="G36" s="565"/>
      <c r="H36" s="395"/>
      <c r="I36" s="395"/>
      <c r="J36" s="395"/>
      <c r="K36" s="395"/>
      <c r="L36" s="395"/>
      <c r="M36" s="396"/>
      <c r="N36" s="509"/>
      <c r="O36" s="510"/>
      <c r="P36" s="511"/>
      <c r="Q36" s="509"/>
      <c r="R36" s="510"/>
      <c r="S36" s="511"/>
      <c r="T36" s="533"/>
      <c r="U36" s="533"/>
      <c r="V36" s="533"/>
      <c r="W36" s="541"/>
      <c r="X36" s="541"/>
      <c r="Y36" s="541"/>
      <c r="Z36" s="544"/>
      <c r="AA36" s="545"/>
      <c r="AB36" s="545"/>
      <c r="AC36" s="549"/>
      <c r="AD36" s="550"/>
      <c r="AE36" s="551"/>
      <c r="AF36" s="531"/>
      <c r="AG36" s="531"/>
      <c r="AH36" s="531"/>
      <c r="AI36" s="380"/>
    </row>
    <row r="37" spans="1:35" ht="26.4" customHeight="1">
      <c r="A37" s="91"/>
      <c r="B37" s="500"/>
      <c r="C37" s="500"/>
      <c r="D37" s="410" t="str">
        <f>IF(B37="","",TEXT(DATE(利用者情報!F2,利用者情報!I2,B37),"aaa"))</f>
        <v/>
      </c>
      <c r="E37" s="410"/>
      <c r="F37" s="502"/>
      <c r="G37" s="503"/>
      <c r="H37" s="504"/>
      <c r="I37" s="504"/>
      <c r="J37" s="504"/>
      <c r="K37" s="504"/>
      <c r="L37" s="503"/>
      <c r="M37" s="505"/>
      <c r="N37" s="506"/>
      <c r="O37" s="507"/>
      <c r="P37" s="508"/>
      <c r="Q37" s="506"/>
      <c r="R37" s="507"/>
      <c r="S37" s="508"/>
      <c r="T37" s="532">
        <f t="shared" ref="T37" si="48">Q37-N37</f>
        <v>0</v>
      </c>
      <c r="U37" s="532"/>
      <c r="V37" s="532"/>
      <c r="W37" s="540"/>
      <c r="X37" s="540"/>
      <c r="Y37" s="540"/>
      <c r="Z37" s="542">
        <f>IF($AI37=0,0,VLOOKUP($AI37,Sheet2!$D$2:$F$25,MATCH($Q$6,Sheet2!$D$1:$F$1,0),TRUE))</f>
        <v>0</v>
      </c>
      <c r="AA37" s="543"/>
      <c r="AB37" s="543"/>
      <c r="AC37" s="546" t="str">
        <f t="shared" ref="AC37" si="49">IF(Z37=0,"",ROUNDDOWN($Z37*$H$6,-1))</f>
        <v/>
      </c>
      <c r="AD37" s="547"/>
      <c r="AE37" s="548"/>
      <c r="AF37" s="530" t="str">
        <f t="shared" ref="AF37" si="50">IFERROR(Z37-AC37,"")</f>
        <v/>
      </c>
      <c r="AG37" s="530"/>
      <c r="AH37" s="530"/>
      <c r="AI37" s="379">
        <f t="shared" ref="AI37" si="51">HOUR(T37)*60+MINUTE(T37)</f>
        <v>0</v>
      </c>
    </row>
    <row r="38" spans="1:35" ht="26.4" customHeight="1" thickBot="1">
      <c r="A38" s="91"/>
      <c r="B38" s="501"/>
      <c r="C38" s="501"/>
      <c r="D38" s="411"/>
      <c r="E38" s="411"/>
      <c r="F38" s="564" t="s">
        <v>62</v>
      </c>
      <c r="G38" s="565"/>
      <c r="H38" s="395"/>
      <c r="I38" s="395"/>
      <c r="J38" s="395"/>
      <c r="K38" s="395"/>
      <c r="L38" s="395"/>
      <c r="M38" s="396"/>
      <c r="N38" s="509"/>
      <c r="O38" s="510"/>
      <c r="P38" s="511"/>
      <c r="Q38" s="509"/>
      <c r="R38" s="510"/>
      <c r="S38" s="511"/>
      <c r="T38" s="533"/>
      <c r="U38" s="533"/>
      <c r="V38" s="533"/>
      <c r="W38" s="541"/>
      <c r="X38" s="541"/>
      <c r="Y38" s="541"/>
      <c r="Z38" s="544"/>
      <c r="AA38" s="545"/>
      <c r="AB38" s="545"/>
      <c r="AC38" s="549"/>
      <c r="AD38" s="550"/>
      <c r="AE38" s="551"/>
      <c r="AF38" s="531"/>
      <c r="AG38" s="531"/>
      <c r="AH38" s="531"/>
      <c r="AI38" s="380"/>
    </row>
    <row r="39" spans="1:35" ht="26.4" customHeight="1">
      <c r="A39" s="91"/>
      <c r="B39" s="500"/>
      <c r="C39" s="500"/>
      <c r="D39" s="410" t="str">
        <f>IF(B39="","",TEXT(DATE(利用者情報!F2,利用者情報!I2,B39),"aaa"))</f>
        <v/>
      </c>
      <c r="E39" s="410"/>
      <c r="F39" s="502"/>
      <c r="G39" s="503"/>
      <c r="H39" s="504"/>
      <c r="I39" s="504"/>
      <c r="J39" s="504"/>
      <c r="K39" s="504"/>
      <c r="L39" s="503"/>
      <c r="M39" s="505"/>
      <c r="N39" s="506"/>
      <c r="O39" s="507"/>
      <c r="P39" s="508"/>
      <c r="Q39" s="506"/>
      <c r="R39" s="507"/>
      <c r="S39" s="508"/>
      <c r="T39" s="532">
        <f t="shared" ref="T39" si="52">Q39-N39</f>
        <v>0</v>
      </c>
      <c r="U39" s="532"/>
      <c r="V39" s="532"/>
      <c r="W39" s="540"/>
      <c r="X39" s="540"/>
      <c r="Y39" s="540"/>
      <c r="Z39" s="542">
        <f>IF($AI39=0,0,VLOOKUP($AI39,Sheet2!$D$2:$F$25,MATCH($Q$6,Sheet2!$D$1:$F$1,0),TRUE))</f>
        <v>0</v>
      </c>
      <c r="AA39" s="543"/>
      <c r="AB39" s="543"/>
      <c r="AC39" s="546" t="str">
        <f t="shared" ref="AC39" si="53">IF(Z39=0,"",ROUNDDOWN($Z39*$H$6,-1))</f>
        <v/>
      </c>
      <c r="AD39" s="547"/>
      <c r="AE39" s="548"/>
      <c r="AF39" s="530" t="str">
        <f t="shared" ref="AF39" si="54">IFERROR(Z39-AC39,"")</f>
        <v/>
      </c>
      <c r="AG39" s="530"/>
      <c r="AH39" s="530"/>
      <c r="AI39" s="379">
        <f t="shared" ref="AI39" si="55">HOUR(T39)*60+MINUTE(T39)</f>
        <v>0</v>
      </c>
    </row>
    <row r="40" spans="1:35" ht="26.4" customHeight="1" thickBot="1">
      <c r="A40" s="91"/>
      <c r="B40" s="501"/>
      <c r="C40" s="501"/>
      <c r="D40" s="411"/>
      <c r="E40" s="411"/>
      <c r="F40" s="564" t="s">
        <v>62</v>
      </c>
      <c r="G40" s="565"/>
      <c r="H40" s="395"/>
      <c r="I40" s="395"/>
      <c r="J40" s="395"/>
      <c r="K40" s="395"/>
      <c r="L40" s="395"/>
      <c r="M40" s="396"/>
      <c r="N40" s="509"/>
      <c r="O40" s="510"/>
      <c r="P40" s="511"/>
      <c r="Q40" s="509"/>
      <c r="R40" s="510"/>
      <c r="S40" s="511"/>
      <c r="T40" s="533"/>
      <c r="U40" s="533"/>
      <c r="V40" s="533"/>
      <c r="W40" s="541"/>
      <c r="X40" s="541"/>
      <c r="Y40" s="541"/>
      <c r="Z40" s="544"/>
      <c r="AA40" s="545"/>
      <c r="AB40" s="545"/>
      <c r="AC40" s="549"/>
      <c r="AD40" s="550"/>
      <c r="AE40" s="551"/>
      <c r="AF40" s="558"/>
      <c r="AG40" s="558"/>
      <c r="AH40" s="558"/>
      <c r="AI40" s="380"/>
    </row>
    <row r="41" spans="1:35" ht="49.2" customHeight="1" thickTop="1" thickBot="1">
      <c r="A41" s="91"/>
      <c r="B41" s="91"/>
      <c r="C41" s="91"/>
      <c r="D41" s="91"/>
      <c r="E41" s="91"/>
      <c r="F41" s="91"/>
      <c r="G41" s="91"/>
      <c r="H41" s="91"/>
      <c r="I41" s="91"/>
      <c r="J41" s="91"/>
      <c r="K41" s="91"/>
      <c r="L41" s="91"/>
      <c r="M41" s="91"/>
      <c r="N41" s="91"/>
      <c r="O41" s="91"/>
      <c r="P41" s="91"/>
      <c r="Q41" s="91"/>
      <c r="R41" s="91"/>
      <c r="S41" s="91"/>
      <c r="T41" s="559" t="s">
        <v>65</v>
      </c>
      <c r="U41" s="559"/>
      <c r="V41" s="559"/>
      <c r="W41" s="560" t="s">
        <v>94</v>
      </c>
      <c r="X41" s="560"/>
      <c r="Y41" s="560"/>
      <c r="Z41" s="559" t="s">
        <v>64</v>
      </c>
      <c r="AA41" s="561"/>
      <c r="AB41" s="561"/>
      <c r="AC41" s="559" t="s">
        <v>66</v>
      </c>
      <c r="AD41" s="561"/>
      <c r="AE41" s="561"/>
      <c r="AF41" s="559" t="s">
        <v>76</v>
      </c>
      <c r="AG41" s="561"/>
      <c r="AH41" s="561"/>
      <c r="AI41" s="18"/>
    </row>
    <row r="42" spans="1:35" ht="58.8" customHeight="1" thickTop="1" thickBot="1">
      <c r="A42" s="91"/>
      <c r="B42" s="91"/>
      <c r="C42" s="91"/>
      <c r="D42" s="91"/>
      <c r="E42" s="91"/>
      <c r="F42" s="91"/>
      <c r="G42" s="91"/>
      <c r="H42" s="91"/>
      <c r="I42" s="91"/>
      <c r="J42" s="91"/>
      <c r="K42" s="91"/>
      <c r="L42" s="91"/>
      <c r="M42" s="91"/>
      <c r="N42" s="91"/>
      <c r="O42" s="91"/>
      <c r="P42" s="91"/>
      <c r="Q42" s="91"/>
      <c r="R42" s="91"/>
      <c r="S42" s="91"/>
      <c r="T42" s="468" t="str">
        <f>IF(SUM(T11:V40)=0,"",SUM(T11:V40))</f>
        <v/>
      </c>
      <c r="U42" s="469"/>
      <c r="V42" s="106" t="s">
        <v>93</v>
      </c>
      <c r="W42" s="552" t="str">
        <f>IF(SUM(W11:Y40)=0,"",SUM(W11:Y40))</f>
        <v/>
      </c>
      <c r="X42" s="553"/>
      <c r="Y42" s="102" t="s">
        <v>92</v>
      </c>
      <c r="Z42" s="554" t="str">
        <f>IF(SUM(Z11:AB40)=0,"",SUM(Z11:AB40))</f>
        <v/>
      </c>
      <c r="AA42" s="555"/>
      <c r="AB42" s="100" t="s">
        <v>91</v>
      </c>
      <c r="AC42" s="556" t="str">
        <f>IF(T42="","",SUM(AC11:AE40))</f>
        <v/>
      </c>
      <c r="AD42" s="557"/>
      <c r="AE42" s="100" t="s">
        <v>91</v>
      </c>
      <c r="AF42" s="555" t="str">
        <f>IF(SUM(AF11:AH40)=0,"",SUM(AF11:AH40))</f>
        <v/>
      </c>
      <c r="AG42" s="555"/>
      <c r="AH42" s="100" t="s">
        <v>91</v>
      </c>
      <c r="AI42" s="18"/>
    </row>
    <row r="43" spans="1:35" ht="21.6" customHeight="1" thickTop="1">
      <c r="T43" s="378" t="str">
        <f>IFERROR(T42*24,"")</f>
        <v/>
      </c>
      <c r="U43" s="378"/>
      <c r="V43" s="20" t="s">
        <v>93</v>
      </c>
    </row>
  </sheetData>
  <sheetProtection algorithmName="SHA-512" hashValue="6f1IH6qK/UaOgSSftQg9vChbsayrkTf2gyX7ijfc7Wk8loUcKzb4Br1OjioV1/crR/Z8rKK4i8LXkIyZnfGxnA==" saltValue="1XKdbLL6e4GRt4CzqU08tQ=="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50" priority="20" operator="equal">
      <formula>""</formula>
    </cfRule>
  </conditionalFormatting>
  <conditionalFormatting sqref="W11:Y40">
    <cfRule type="cellIs" dxfId="149" priority="19"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48" priority="18" operator="equal">
      <formula>""</formula>
    </cfRule>
  </conditionalFormatting>
  <conditionalFormatting sqref="N11:S40">
    <cfRule type="cellIs" dxfId="147" priority="17" operator="equal">
      <formula>""</formula>
    </cfRule>
  </conditionalFormatting>
  <conditionalFormatting sqref="H12:M12">
    <cfRule type="cellIs" dxfId="146" priority="16" operator="equal">
      <formula>""</formula>
    </cfRule>
  </conditionalFormatting>
  <conditionalFormatting sqref="H14:M14">
    <cfRule type="cellIs" dxfId="145" priority="15" operator="equal">
      <formula>""</formula>
    </cfRule>
  </conditionalFormatting>
  <conditionalFormatting sqref="H16:M16">
    <cfRule type="cellIs" dxfId="144" priority="14" operator="equal">
      <formula>""</formula>
    </cfRule>
  </conditionalFormatting>
  <conditionalFormatting sqref="H18:M18">
    <cfRule type="cellIs" dxfId="143" priority="13" operator="equal">
      <formula>""</formula>
    </cfRule>
  </conditionalFormatting>
  <conditionalFormatting sqref="H20:M20">
    <cfRule type="cellIs" dxfId="142" priority="12" operator="equal">
      <formula>""</formula>
    </cfRule>
  </conditionalFormatting>
  <conditionalFormatting sqref="H22:M22">
    <cfRule type="cellIs" dxfId="141" priority="11" operator="equal">
      <formula>""</formula>
    </cfRule>
  </conditionalFormatting>
  <conditionalFormatting sqref="H24:M24">
    <cfRule type="cellIs" dxfId="140" priority="10" operator="equal">
      <formula>""</formula>
    </cfRule>
  </conditionalFormatting>
  <conditionalFormatting sqref="H26:M26">
    <cfRule type="cellIs" dxfId="139" priority="8" operator="equal">
      <formula>""</formula>
    </cfRule>
  </conditionalFormatting>
  <conditionalFormatting sqref="H28:M28">
    <cfRule type="cellIs" dxfId="138" priority="7" operator="equal">
      <formula>""</formula>
    </cfRule>
  </conditionalFormatting>
  <conditionalFormatting sqref="H30:M30">
    <cfRule type="cellIs" dxfId="137" priority="6" operator="equal">
      <formula>""</formula>
    </cfRule>
  </conditionalFormatting>
  <conditionalFormatting sqref="H32:M32">
    <cfRule type="cellIs" dxfId="136" priority="5" operator="equal">
      <formula>""</formula>
    </cfRule>
  </conditionalFormatting>
  <conditionalFormatting sqref="H34:M34">
    <cfRule type="cellIs" dxfId="135" priority="4" operator="equal">
      <formula>""</formula>
    </cfRule>
  </conditionalFormatting>
  <conditionalFormatting sqref="H36:M36">
    <cfRule type="cellIs" dxfId="134" priority="3" operator="equal">
      <formula>""</formula>
    </cfRule>
  </conditionalFormatting>
  <conditionalFormatting sqref="H38:M38">
    <cfRule type="cellIs" dxfId="133" priority="2" operator="equal">
      <formula>""</formula>
    </cfRule>
  </conditionalFormatting>
  <conditionalFormatting sqref="H40:M40">
    <cfRule type="cellIs" dxfId="132"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DAD4781B-DF39-421E-82F6-5A9F11BBBA9B}">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4F80FB9F-E8AA-4B08-8384-E6062E119459}">
          <x14:formula1>
            <xm:f>プルダウン!$C$12:$C$19</xm:f>
          </x14:formula1>
          <xm:sqref>H12:M12 H14:M14 H16:M16 H18:M18 H20:M20 H22:M22 H24:M24 H26:M26 H28:M28 H30:M30 H32:M32 H34:M34 H36:M36 H38:M38 H40:M40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9411-EA36-46B8-B5E9-D412A6079F79}">
  <sheetPr codeName="Sheet10">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IF(利用者情報!C10="","",利用者情報!C10)</f>
        <v/>
      </c>
      <c r="I5" s="442"/>
      <c r="J5" s="442"/>
      <c r="K5" s="442"/>
      <c r="L5" s="443"/>
      <c r="M5" s="429" t="s">
        <v>79</v>
      </c>
      <c r="N5" s="430"/>
      <c r="O5" s="430"/>
      <c r="P5" s="431"/>
      <c r="Q5" s="111" t="str">
        <f>IF(利用者情報!I10="","",利用者情報!I10)</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IF(利用者情報!K10="","",利用者情報!K10)</f>
        <v/>
      </c>
      <c r="I6" s="454"/>
      <c r="J6" s="427" t="str">
        <f>IF(利用者情報!M10="","",利用者情報!M10)</f>
        <v/>
      </c>
      <c r="K6" s="427"/>
      <c r="L6" s="428"/>
      <c r="M6" s="432" t="s">
        <v>77</v>
      </c>
      <c r="N6" s="433"/>
      <c r="O6" s="433"/>
      <c r="P6" s="434"/>
      <c r="Q6" s="455" t="str">
        <f>IF(利用者情報!F10="","",利用者情報!F10)</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 t="shared" ref="T13" si="0">Q13-N13</f>
        <v>0</v>
      </c>
      <c r="U13" s="425"/>
      <c r="V13" s="425"/>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 t="shared" ref="T15" si="4">Q15-N15</f>
        <v>0</v>
      </c>
      <c r="U15" s="425"/>
      <c r="V15" s="425"/>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8">Q17-N17</f>
        <v>0</v>
      </c>
      <c r="U17" s="425"/>
      <c r="V17" s="425"/>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2">Q19-N19</f>
        <v>0</v>
      </c>
      <c r="U19" s="425"/>
      <c r="V19" s="425"/>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6">Q21-N21</f>
        <v>0</v>
      </c>
      <c r="U21" s="425"/>
      <c r="V21" s="425"/>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20">Q23-N23</f>
        <v>0</v>
      </c>
      <c r="U23" s="425"/>
      <c r="V23" s="425"/>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4">Q25-N25</f>
        <v>0</v>
      </c>
      <c r="U25" s="425"/>
      <c r="V25" s="425"/>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8">Q27-N27</f>
        <v>0</v>
      </c>
      <c r="U27" s="425"/>
      <c r="V27" s="425"/>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2">Q29-N29</f>
        <v>0</v>
      </c>
      <c r="U29" s="425"/>
      <c r="V29" s="425"/>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6">Q31-N31</f>
        <v>0</v>
      </c>
      <c r="U31" s="425"/>
      <c r="V31" s="425"/>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40">Q33-N33</f>
        <v>0</v>
      </c>
      <c r="U33" s="425"/>
      <c r="V33" s="425"/>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4">Q35-N35</f>
        <v>0</v>
      </c>
      <c r="U35" s="425"/>
      <c r="V35" s="425"/>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8">Q37-N37</f>
        <v>0</v>
      </c>
      <c r="U37" s="425"/>
      <c r="V37" s="425"/>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2">Q39-N39</f>
        <v>0</v>
      </c>
      <c r="U39" s="425"/>
      <c r="V39" s="425"/>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94</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8ywOB0X4p9buzYUQsQArKmVI49yipkimtP0VWjuxiFo7zf70uzhqTWzIjR66jcmL4LaBEZwNsXNih+hp05IvJA==" saltValue="eUNjz6PrjotzSt5TO3kR+g=="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31" priority="19" operator="equal">
      <formula>""</formula>
    </cfRule>
  </conditionalFormatting>
  <conditionalFormatting sqref="W11:Y40">
    <cfRule type="cellIs" dxfId="130"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29" priority="17" operator="equal">
      <formula>""</formula>
    </cfRule>
  </conditionalFormatting>
  <conditionalFormatting sqref="N11:S40">
    <cfRule type="cellIs" dxfId="128" priority="16" operator="equal">
      <formula>""</formula>
    </cfRule>
  </conditionalFormatting>
  <conditionalFormatting sqref="H12:M12">
    <cfRule type="cellIs" dxfId="127" priority="15" operator="equal">
      <formula>""</formula>
    </cfRule>
  </conditionalFormatting>
  <conditionalFormatting sqref="H14:M14">
    <cfRule type="cellIs" dxfId="126" priority="14" operator="equal">
      <formula>""</formula>
    </cfRule>
  </conditionalFormatting>
  <conditionalFormatting sqref="H16:M16">
    <cfRule type="cellIs" dxfId="125" priority="13" operator="equal">
      <formula>""</formula>
    </cfRule>
  </conditionalFormatting>
  <conditionalFormatting sqref="H18:M18">
    <cfRule type="cellIs" dxfId="124" priority="12" operator="equal">
      <formula>""</formula>
    </cfRule>
  </conditionalFormatting>
  <conditionalFormatting sqref="H20:M20">
    <cfRule type="cellIs" dxfId="123" priority="11" operator="equal">
      <formula>""</formula>
    </cfRule>
  </conditionalFormatting>
  <conditionalFormatting sqref="H22:M22">
    <cfRule type="cellIs" dxfId="122" priority="10" operator="equal">
      <formula>""</formula>
    </cfRule>
  </conditionalFormatting>
  <conditionalFormatting sqref="H24:M24">
    <cfRule type="cellIs" dxfId="121" priority="9" operator="equal">
      <formula>""</formula>
    </cfRule>
  </conditionalFormatting>
  <conditionalFormatting sqref="H26:M26">
    <cfRule type="cellIs" dxfId="120" priority="8" operator="equal">
      <formula>""</formula>
    </cfRule>
  </conditionalFormatting>
  <conditionalFormatting sqref="H28:M28">
    <cfRule type="cellIs" dxfId="119" priority="7" operator="equal">
      <formula>""</formula>
    </cfRule>
  </conditionalFormatting>
  <conditionalFormatting sqref="H30:M30">
    <cfRule type="cellIs" dxfId="118" priority="6" operator="equal">
      <formula>""</formula>
    </cfRule>
  </conditionalFormatting>
  <conditionalFormatting sqref="H32:M32">
    <cfRule type="cellIs" dxfId="117" priority="5" operator="equal">
      <formula>""</formula>
    </cfRule>
  </conditionalFormatting>
  <conditionalFormatting sqref="H34:M34">
    <cfRule type="cellIs" dxfId="116" priority="4" operator="equal">
      <formula>""</formula>
    </cfRule>
  </conditionalFormatting>
  <conditionalFormatting sqref="H36:M36">
    <cfRule type="cellIs" dxfId="115" priority="3" operator="equal">
      <formula>""</formula>
    </cfRule>
  </conditionalFormatting>
  <conditionalFormatting sqref="H38:M38">
    <cfRule type="cellIs" dxfId="114" priority="2" operator="equal">
      <formula>""</formula>
    </cfRule>
  </conditionalFormatting>
  <conditionalFormatting sqref="H40:M40">
    <cfRule type="cellIs" dxfId="113"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55E44A4C-3447-431C-9CCB-62C4F35600CA}">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D61C5448-10F4-484C-BFD2-8993113F7F19}">
          <x14:formula1>
            <xm:f>プルダウン!$C$12:$C$19</xm:f>
          </x14:formula1>
          <xm:sqref>H12:M12 H14:M14 H16:M16 H18:M18 H20:M20 H22:M22 H24:M24 H26:M26 H28:M28 H30:M30 H32:M32 H34:M34 H36:M36 H38:M38 H40:M40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FEA6-74FE-4D47-ADE1-1BED2C6B72B1}">
  <sheetPr codeName="Sheet11">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IF(利用者情報!C11="","",利用者情報!C11)</f>
        <v/>
      </c>
      <c r="I5" s="442"/>
      <c r="J5" s="442"/>
      <c r="K5" s="442"/>
      <c r="L5" s="443"/>
      <c r="M5" s="429" t="s">
        <v>79</v>
      </c>
      <c r="N5" s="430"/>
      <c r="O5" s="430"/>
      <c r="P5" s="431"/>
      <c r="Q5" s="111" t="str">
        <f>IF(利用者情報!I11="","",利用者情報!I11)</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IF(利用者情報!K11="","",利用者情報!K11)</f>
        <v/>
      </c>
      <c r="I6" s="454"/>
      <c r="J6" s="427" t="str">
        <f>IF(利用者情報!M11="","",利用者情報!M11)</f>
        <v/>
      </c>
      <c r="K6" s="427"/>
      <c r="L6" s="428"/>
      <c r="M6" s="432" t="s">
        <v>77</v>
      </c>
      <c r="N6" s="433"/>
      <c r="O6" s="433"/>
      <c r="P6" s="434"/>
      <c r="Q6" s="455" t="str">
        <f>IF(利用者情報!F11="","",利用者情報!F11)</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 t="shared" ref="T13" si="0">Q13-N13</f>
        <v>0</v>
      </c>
      <c r="U13" s="425"/>
      <c r="V13" s="425"/>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 t="shared" ref="T15" si="4">Q15-N15</f>
        <v>0</v>
      </c>
      <c r="U15" s="425"/>
      <c r="V15" s="425"/>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8">Q17-N17</f>
        <v>0</v>
      </c>
      <c r="U17" s="425"/>
      <c r="V17" s="425"/>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2">Q19-N19</f>
        <v>0</v>
      </c>
      <c r="U19" s="425"/>
      <c r="V19" s="425"/>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6">Q21-N21</f>
        <v>0</v>
      </c>
      <c r="U21" s="425"/>
      <c r="V21" s="425"/>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20">Q23-N23</f>
        <v>0</v>
      </c>
      <c r="U23" s="425"/>
      <c r="V23" s="425"/>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4">Q25-N25</f>
        <v>0</v>
      </c>
      <c r="U25" s="425"/>
      <c r="V25" s="425"/>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8">Q27-N27</f>
        <v>0</v>
      </c>
      <c r="U27" s="425"/>
      <c r="V27" s="425"/>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2">Q29-N29</f>
        <v>0</v>
      </c>
      <c r="U29" s="425"/>
      <c r="V29" s="425"/>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6">Q31-N31</f>
        <v>0</v>
      </c>
      <c r="U31" s="425"/>
      <c r="V31" s="425"/>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40">Q33-N33</f>
        <v>0</v>
      </c>
      <c r="U33" s="425"/>
      <c r="V33" s="425"/>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4">Q35-N35</f>
        <v>0</v>
      </c>
      <c r="U35" s="425"/>
      <c r="V35" s="425"/>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8">Q37-N37</f>
        <v>0</v>
      </c>
      <c r="U37" s="425"/>
      <c r="V37" s="425"/>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2">Q39-N39</f>
        <v>0</v>
      </c>
      <c r="U39" s="425"/>
      <c r="V39" s="425"/>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94</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Abowys2gWJ3rFVOgZEISYpvDvXxmLVgrYE0MznZCDPbUctO9HzdWBZgxPiDM4a1ClTZOk6V4/8oFoee9UOfTiQ==" saltValue="ZMMXYlWWYUL/ZWYb3CR+Qg=="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12" priority="19" operator="equal">
      <formula>""</formula>
    </cfRule>
  </conditionalFormatting>
  <conditionalFormatting sqref="W11:Y40">
    <cfRule type="cellIs" dxfId="111"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10" priority="17" operator="equal">
      <formula>""</formula>
    </cfRule>
  </conditionalFormatting>
  <conditionalFormatting sqref="N11:S40">
    <cfRule type="cellIs" dxfId="109" priority="16" operator="equal">
      <formula>""</formula>
    </cfRule>
  </conditionalFormatting>
  <conditionalFormatting sqref="H12:M12">
    <cfRule type="cellIs" dxfId="108" priority="15" operator="equal">
      <formula>""</formula>
    </cfRule>
  </conditionalFormatting>
  <conditionalFormatting sqref="H14:M14">
    <cfRule type="cellIs" dxfId="107" priority="14" operator="equal">
      <formula>""</formula>
    </cfRule>
  </conditionalFormatting>
  <conditionalFormatting sqref="H16:M16">
    <cfRule type="cellIs" dxfId="106" priority="13" operator="equal">
      <formula>""</formula>
    </cfRule>
  </conditionalFormatting>
  <conditionalFormatting sqref="H18:M18">
    <cfRule type="cellIs" dxfId="105" priority="12" operator="equal">
      <formula>""</formula>
    </cfRule>
  </conditionalFormatting>
  <conditionalFormatting sqref="H20:M20">
    <cfRule type="cellIs" dxfId="104" priority="11" operator="equal">
      <formula>""</formula>
    </cfRule>
  </conditionalFormatting>
  <conditionalFormatting sqref="H22:M22">
    <cfRule type="cellIs" dxfId="103" priority="10" operator="equal">
      <formula>""</formula>
    </cfRule>
  </conditionalFormatting>
  <conditionalFormatting sqref="H24:M24">
    <cfRule type="cellIs" dxfId="102" priority="9" operator="equal">
      <formula>""</formula>
    </cfRule>
  </conditionalFormatting>
  <conditionalFormatting sqref="H26:M26">
    <cfRule type="cellIs" dxfId="101" priority="8" operator="equal">
      <formula>""</formula>
    </cfRule>
  </conditionalFormatting>
  <conditionalFormatting sqref="H28:M28">
    <cfRule type="cellIs" dxfId="100" priority="7" operator="equal">
      <formula>""</formula>
    </cfRule>
  </conditionalFormatting>
  <conditionalFormatting sqref="H30:M30">
    <cfRule type="cellIs" dxfId="99" priority="6" operator="equal">
      <formula>""</formula>
    </cfRule>
  </conditionalFormatting>
  <conditionalFormatting sqref="H32:M32">
    <cfRule type="cellIs" dxfId="98" priority="5" operator="equal">
      <formula>""</formula>
    </cfRule>
  </conditionalFormatting>
  <conditionalFormatting sqref="H34:M34">
    <cfRule type="cellIs" dxfId="97" priority="4" operator="equal">
      <formula>""</formula>
    </cfRule>
  </conditionalFormatting>
  <conditionalFormatting sqref="H36:M36">
    <cfRule type="cellIs" dxfId="96" priority="3" operator="equal">
      <formula>""</formula>
    </cfRule>
  </conditionalFormatting>
  <conditionalFormatting sqref="H38:M38">
    <cfRule type="cellIs" dxfId="95" priority="2" operator="equal">
      <formula>""</formula>
    </cfRule>
  </conditionalFormatting>
  <conditionalFormatting sqref="H40:M40">
    <cfRule type="cellIs" dxfId="94"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4BAB130-342B-44AA-AF7E-85EE68FF8721}">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011852C5-8290-4515-B79E-9109BD08D47E}">
          <x14:formula1>
            <xm:f>プルダウン!$C$12:$C$19</xm:f>
          </x14:formula1>
          <xm:sqref>H12:M12 H14:M14 H16:M16 H18:M18 H20:M20 H22:M22 H24:M24 H26:M26 H28:M28 H30:M30 H32:M32 H34:M34 H36:M36 H38:M38 H40:M40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1405-FC74-4675-86A7-4EE8FD4BA905}">
  <sheetPr codeName="Sheet12">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IF(利用者情報!C12="","",利用者情報!C12)</f>
        <v/>
      </c>
      <c r="I5" s="442"/>
      <c r="J5" s="442"/>
      <c r="K5" s="442"/>
      <c r="L5" s="443"/>
      <c r="M5" s="429" t="s">
        <v>79</v>
      </c>
      <c r="N5" s="430"/>
      <c r="O5" s="430"/>
      <c r="P5" s="431"/>
      <c r="Q5" s="111" t="str">
        <f>IF(利用者情報!I12="","",利用者情報!I12)</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IF(利用者情報!K12="","",利用者情報!K12)</f>
        <v/>
      </c>
      <c r="I6" s="454"/>
      <c r="J6" s="427" t="str">
        <f>IF(利用者情報!M12="","",利用者情報!M12)</f>
        <v/>
      </c>
      <c r="K6" s="427"/>
      <c r="L6" s="428"/>
      <c r="M6" s="432" t="s">
        <v>77</v>
      </c>
      <c r="N6" s="433"/>
      <c r="O6" s="433"/>
      <c r="P6" s="434"/>
      <c r="Q6" s="455" t="str">
        <f>IF(利用者情報!F12="","",利用者情報!F12)</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 t="shared" ref="T13" si="0">Q13-N13</f>
        <v>0</v>
      </c>
      <c r="U13" s="425"/>
      <c r="V13" s="425"/>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 t="shared" ref="T15" si="4">Q15-N15</f>
        <v>0</v>
      </c>
      <c r="U15" s="425"/>
      <c r="V15" s="425"/>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8">Q17-N17</f>
        <v>0</v>
      </c>
      <c r="U17" s="425"/>
      <c r="V17" s="425"/>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2">Q19-N19</f>
        <v>0</v>
      </c>
      <c r="U19" s="425"/>
      <c r="V19" s="425"/>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6">Q21-N21</f>
        <v>0</v>
      </c>
      <c r="U21" s="425"/>
      <c r="V21" s="425"/>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20">Q23-N23</f>
        <v>0</v>
      </c>
      <c r="U23" s="425"/>
      <c r="V23" s="425"/>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4">Q25-N25</f>
        <v>0</v>
      </c>
      <c r="U25" s="425"/>
      <c r="V25" s="425"/>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8">Q27-N27</f>
        <v>0</v>
      </c>
      <c r="U27" s="425"/>
      <c r="V27" s="425"/>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2">Q29-N29</f>
        <v>0</v>
      </c>
      <c r="U29" s="425"/>
      <c r="V29" s="425"/>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6">Q31-N31</f>
        <v>0</v>
      </c>
      <c r="U31" s="425"/>
      <c r="V31" s="425"/>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40">Q33-N33</f>
        <v>0</v>
      </c>
      <c r="U33" s="425"/>
      <c r="V33" s="425"/>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4">Q35-N35</f>
        <v>0</v>
      </c>
      <c r="U35" s="425"/>
      <c r="V35" s="425"/>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8">Q37-N37</f>
        <v>0</v>
      </c>
      <c r="U37" s="425"/>
      <c r="V37" s="425"/>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2">Q39-N39</f>
        <v>0</v>
      </c>
      <c r="U39" s="425"/>
      <c r="V39" s="425"/>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191</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GXg7LsXwsEMcfWTr0o+UrXJ6IxiMHOxv4P01GQmdEKJ9UU8/lG5BFoaYkdTVeHipamqI67fw8FNVYtHyWSSJKA==" saltValue="A7cfVSB+RGmI+wU91OMd0Q=="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93" priority="19" operator="equal">
      <formula>""</formula>
    </cfRule>
  </conditionalFormatting>
  <conditionalFormatting sqref="W11:Y40">
    <cfRule type="cellIs" dxfId="92"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91" priority="17" operator="equal">
      <formula>""</formula>
    </cfRule>
  </conditionalFormatting>
  <conditionalFormatting sqref="N11:S40">
    <cfRule type="cellIs" dxfId="90" priority="16" operator="equal">
      <formula>""</formula>
    </cfRule>
  </conditionalFormatting>
  <conditionalFormatting sqref="H12:M12">
    <cfRule type="cellIs" dxfId="89" priority="15" operator="equal">
      <formula>""</formula>
    </cfRule>
  </conditionalFormatting>
  <conditionalFormatting sqref="H14:M14">
    <cfRule type="cellIs" dxfId="88" priority="14" operator="equal">
      <formula>""</formula>
    </cfRule>
  </conditionalFormatting>
  <conditionalFormatting sqref="H16:M16">
    <cfRule type="cellIs" dxfId="87" priority="13" operator="equal">
      <formula>""</formula>
    </cfRule>
  </conditionalFormatting>
  <conditionalFormatting sqref="H18:M18">
    <cfRule type="cellIs" dxfId="86" priority="12" operator="equal">
      <formula>""</formula>
    </cfRule>
  </conditionalFormatting>
  <conditionalFormatting sqref="H20:M20">
    <cfRule type="cellIs" dxfId="85" priority="11" operator="equal">
      <formula>""</formula>
    </cfRule>
  </conditionalFormatting>
  <conditionalFormatting sqref="H22:M22">
    <cfRule type="cellIs" dxfId="84" priority="10" operator="equal">
      <formula>""</formula>
    </cfRule>
  </conditionalFormatting>
  <conditionalFormatting sqref="H24:M24">
    <cfRule type="cellIs" dxfId="83" priority="9" operator="equal">
      <formula>""</formula>
    </cfRule>
  </conditionalFormatting>
  <conditionalFormatting sqref="H26:M26">
    <cfRule type="cellIs" dxfId="82" priority="8" operator="equal">
      <formula>""</formula>
    </cfRule>
  </conditionalFormatting>
  <conditionalFormatting sqref="H28:M28">
    <cfRule type="cellIs" dxfId="81" priority="7" operator="equal">
      <formula>""</formula>
    </cfRule>
  </conditionalFormatting>
  <conditionalFormatting sqref="H30:M30">
    <cfRule type="cellIs" dxfId="80" priority="6" operator="equal">
      <formula>""</formula>
    </cfRule>
  </conditionalFormatting>
  <conditionalFormatting sqref="H32:M32">
    <cfRule type="cellIs" dxfId="79" priority="5" operator="equal">
      <formula>""</formula>
    </cfRule>
  </conditionalFormatting>
  <conditionalFormatting sqref="H34:M34">
    <cfRule type="cellIs" dxfId="78" priority="4" operator="equal">
      <formula>""</formula>
    </cfRule>
  </conditionalFormatting>
  <conditionalFormatting sqref="H36:M36">
    <cfRule type="cellIs" dxfId="77" priority="3" operator="equal">
      <formula>""</formula>
    </cfRule>
  </conditionalFormatting>
  <conditionalFormatting sqref="H38:M38">
    <cfRule type="cellIs" dxfId="76" priority="2" operator="equal">
      <formula>""</formula>
    </cfRule>
  </conditionalFormatting>
  <conditionalFormatting sqref="H40:M40">
    <cfRule type="cellIs" dxfId="75"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25B60F8B-1921-494A-9226-086FC67353DF}">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4ECCDB25-9163-41D1-9582-489EA332F742}">
          <x14:formula1>
            <xm:f>プルダウン!$C$12:$C$19</xm:f>
          </x14:formula1>
          <xm:sqref>H12:M12 H14:M14 H16:M16 H18:M18 H20:M20 H22:M22 H24:M24 H26:M26 H28:M28 H30:M30 H32:M32 H34:M34 H36:M36 H38:M38 H40:M40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670C-0C8D-47F7-A35D-081E31B0AD07}">
  <sheetPr codeName="Sheet13">
    <tabColor rgb="FFFFFF00"/>
  </sheetPr>
  <dimension ref="A1:AL50"/>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IF(利用者情報!C13="","",利用者情報!C13)</f>
        <v/>
      </c>
      <c r="I5" s="442"/>
      <c r="J5" s="442"/>
      <c r="K5" s="442"/>
      <c r="L5" s="443"/>
      <c r="M5" s="429" t="s">
        <v>79</v>
      </c>
      <c r="N5" s="430"/>
      <c r="O5" s="430"/>
      <c r="P5" s="431"/>
      <c r="Q5" s="111" t="str">
        <f>IF(利用者情報!I13="","",利用者情報!I13)</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IF(利用者情報!K13="","",利用者情報!K13)</f>
        <v/>
      </c>
      <c r="I6" s="454"/>
      <c r="J6" s="427" t="str">
        <f>IF(利用者情報!M13="","",利用者情報!M13)</f>
        <v/>
      </c>
      <c r="K6" s="427"/>
      <c r="L6" s="428"/>
      <c r="M6" s="432" t="s">
        <v>77</v>
      </c>
      <c r="N6" s="433"/>
      <c r="O6" s="433"/>
      <c r="P6" s="434"/>
      <c r="Q6" s="455" t="str">
        <f>IF(利用者情報!F13="","",利用者情報!F13)</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 t="shared" ref="T13" si="0">Q13-N13</f>
        <v>0</v>
      </c>
      <c r="U13" s="425"/>
      <c r="V13" s="425"/>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 t="shared" ref="T15" si="4">Q15-N15</f>
        <v>0</v>
      </c>
      <c r="U15" s="425"/>
      <c r="V15" s="425"/>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8">Q17-N17</f>
        <v>0</v>
      </c>
      <c r="U17" s="425"/>
      <c r="V17" s="425"/>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2">Q19-N19</f>
        <v>0</v>
      </c>
      <c r="U19" s="425"/>
      <c r="V19" s="425"/>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6">Q21-N21</f>
        <v>0</v>
      </c>
      <c r="U21" s="425"/>
      <c r="V21" s="425"/>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20">Q23-N23</f>
        <v>0</v>
      </c>
      <c r="U23" s="425"/>
      <c r="V23" s="425"/>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4">Q25-N25</f>
        <v>0</v>
      </c>
      <c r="U25" s="425"/>
      <c r="V25" s="425"/>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8">Q27-N27</f>
        <v>0</v>
      </c>
      <c r="U27" s="425"/>
      <c r="V27" s="425"/>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2">Q29-N29</f>
        <v>0</v>
      </c>
      <c r="U29" s="425"/>
      <c r="V29" s="425"/>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6">Q31-N31</f>
        <v>0</v>
      </c>
      <c r="U31" s="425"/>
      <c r="V31" s="425"/>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40">Q33-N33</f>
        <v>0</v>
      </c>
      <c r="U33" s="425"/>
      <c r="V33" s="425"/>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4">Q35-N35</f>
        <v>0</v>
      </c>
      <c r="U35" s="425"/>
      <c r="V35" s="425"/>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8">Q37-N37</f>
        <v>0</v>
      </c>
      <c r="U37" s="425"/>
      <c r="V37" s="425"/>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2">Q39-N39</f>
        <v>0</v>
      </c>
      <c r="U39" s="425"/>
      <c r="V39" s="425"/>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191</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row r="50" spans="32:32">
      <c r="AF50" s="20"/>
    </row>
  </sheetData>
  <sheetProtection algorithmName="SHA-512" hashValue="RnMdRynN5kK+AELG2E5STNyz2XfWS1xDS2pAK32JdnirwtHj8hdwsNfqjpBbA7MrqHSUBQSR58t/2X90ZpTKeQ==" saltValue="j6hqYbGT81UA3k0Y2wkcK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74" priority="19" operator="equal">
      <formula>""</formula>
    </cfRule>
  </conditionalFormatting>
  <conditionalFormatting sqref="W11:Y40">
    <cfRule type="cellIs" dxfId="73"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72" priority="17" operator="equal">
      <formula>""</formula>
    </cfRule>
  </conditionalFormatting>
  <conditionalFormatting sqref="N11:S40">
    <cfRule type="cellIs" dxfId="71" priority="16" operator="equal">
      <formula>""</formula>
    </cfRule>
  </conditionalFormatting>
  <conditionalFormatting sqref="H12:M12">
    <cfRule type="cellIs" dxfId="70" priority="15" operator="equal">
      <formula>""</formula>
    </cfRule>
  </conditionalFormatting>
  <conditionalFormatting sqref="H14:M14">
    <cfRule type="cellIs" dxfId="69" priority="14" operator="equal">
      <formula>""</formula>
    </cfRule>
  </conditionalFormatting>
  <conditionalFormatting sqref="H16:M16">
    <cfRule type="cellIs" dxfId="68" priority="13" operator="equal">
      <formula>""</formula>
    </cfRule>
  </conditionalFormatting>
  <conditionalFormatting sqref="H18:M18">
    <cfRule type="cellIs" dxfId="67" priority="12" operator="equal">
      <formula>""</formula>
    </cfRule>
  </conditionalFormatting>
  <conditionalFormatting sqref="H20:M20">
    <cfRule type="cellIs" dxfId="66" priority="11" operator="equal">
      <formula>""</formula>
    </cfRule>
  </conditionalFormatting>
  <conditionalFormatting sqref="H22:M22">
    <cfRule type="cellIs" dxfId="65" priority="10" operator="equal">
      <formula>""</formula>
    </cfRule>
  </conditionalFormatting>
  <conditionalFormatting sqref="H24:M24">
    <cfRule type="cellIs" dxfId="64" priority="9" operator="equal">
      <formula>""</formula>
    </cfRule>
  </conditionalFormatting>
  <conditionalFormatting sqref="H26:M26">
    <cfRule type="cellIs" dxfId="63" priority="8" operator="equal">
      <formula>""</formula>
    </cfRule>
  </conditionalFormatting>
  <conditionalFormatting sqref="H28:M28">
    <cfRule type="cellIs" dxfId="62" priority="7" operator="equal">
      <formula>""</formula>
    </cfRule>
  </conditionalFormatting>
  <conditionalFormatting sqref="H30:M30">
    <cfRule type="cellIs" dxfId="61" priority="6" operator="equal">
      <formula>""</formula>
    </cfRule>
  </conditionalFormatting>
  <conditionalFormatting sqref="H32:M32">
    <cfRule type="cellIs" dxfId="60" priority="5" operator="equal">
      <formula>""</formula>
    </cfRule>
  </conditionalFormatting>
  <conditionalFormatting sqref="H34:M34">
    <cfRule type="cellIs" dxfId="59" priority="4" operator="equal">
      <formula>""</formula>
    </cfRule>
  </conditionalFormatting>
  <conditionalFormatting sqref="H36:M36">
    <cfRule type="cellIs" dxfId="58" priority="3" operator="equal">
      <formula>""</formula>
    </cfRule>
  </conditionalFormatting>
  <conditionalFormatting sqref="H38:M38">
    <cfRule type="cellIs" dxfId="57" priority="2" operator="equal">
      <formula>""</formula>
    </cfRule>
  </conditionalFormatting>
  <conditionalFormatting sqref="H40:M40">
    <cfRule type="cellIs" dxfId="56"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64EF0D3C-0D5A-4757-B027-D963AB469A05}">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630C3D24-2F12-49D3-BFD6-FE30105CD305}">
          <x14:formula1>
            <xm:f>プルダウン!$C$12:$C$19</xm:f>
          </x14:formula1>
          <xm:sqref>H12:M12 H14:M14 H16:M16 H18:M18 H20:M20 H22:M22 H24:M24 H26:M26 H28:M28 H30:M30 H32:M32 H34:M34 H36:M36 H38:M38 H40:M40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CBA-044F-4F6E-81E3-B638A6228DBF}">
  <sheetPr codeName="Sheet14">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IF(利用者情報!C14="","",利用者情報!C14)</f>
        <v/>
      </c>
      <c r="I5" s="442"/>
      <c r="J5" s="442"/>
      <c r="K5" s="442"/>
      <c r="L5" s="443"/>
      <c r="M5" s="429" t="s">
        <v>79</v>
      </c>
      <c r="N5" s="430"/>
      <c r="O5" s="430"/>
      <c r="P5" s="431"/>
      <c r="Q5" s="111" t="str">
        <f>IF(利用者情報!I14="","",利用者情報!I14)</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IF(利用者情報!K14="","",利用者情報!K14)</f>
        <v/>
      </c>
      <c r="I6" s="454"/>
      <c r="J6" s="427" t="str">
        <f>IF(利用者情報!M14="","",利用者情報!M14)</f>
        <v/>
      </c>
      <c r="K6" s="427"/>
      <c r="L6" s="428"/>
      <c r="M6" s="432" t="s">
        <v>77</v>
      </c>
      <c r="N6" s="433"/>
      <c r="O6" s="433"/>
      <c r="P6" s="434"/>
      <c r="Q6" s="455" t="str">
        <f>IF(利用者情報!F14="","",利用者情報!F14)</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 t="shared" ref="T13" si="0">Q13-N13</f>
        <v>0</v>
      </c>
      <c r="U13" s="425"/>
      <c r="V13" s="425"/>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 t="shared" ref="T15" si="4">Q15-N15</f>
        <v>0</v>
      </c>
      <c r="U15" s="425"/>
      <c r="V15" s="425"/>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8">Q17-N17</f>
        <v>0</v>
      </c>
      <c r="U17" s="425"/>
      <c r="V17" s="425"/>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2">Q19-N19</f>
        <v>0</v>
      </c>
      <c r="U19" s="425"/>
      <c r="V19" s="425"/>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6">Q21-N21</f>
        <v>0</v>
      </c>
      <c r="U21" s="425"/>
      <c r="V21" s="425"/>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20">Q23-N23</f>
        <v>0</v>
      </c>
      <c r="U23" s="425"/>
      <c r="V23" s="425"/>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4">Q25-N25</f>
        <v>0</v>
      </c>
      <c r="U25" s="425"/>
      <c r="V25" s="425"/>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8">Q27-N27</f>
        <v>0</v>
      </c>
      <c r="U27" s="425"/>
      <c r="V27" s="425"/>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2">Q29-N29</f>
        <v>0</v>
      </c>
      <c r="U29" s="425"/>
      <c r="V29" s="425"/>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6">Q31-N31</f>
        <v>0</v>
      </c>
      <c r="U31" s="425"/>
      <c r="V31" s="425"/>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40">Q33-N33</f>
        <v>0</v>
      </c>
      <c r="U33" s="425"/>
      <c r="V33" s="425"/>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4">Q35-N35</f>
        <v>0</v>
      </c>
      <c r="U35" s="425"/>
      <c r="V35" s="425"/>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8">Q37-N37</f>
        <v>0</v>
      </c>
      <c r="U37" s="425"/>
      <c r="V37" s="425"/>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2">Q39-N39</f>
        <v>0</v>
      </c>
      <c r="U39" s="425"/>
      <c r="V39" s="425"/>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94</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6wKEQqdwMdlFn3y94342Te2ybSvT8NpAvJeAL1QfOM4SeCcH5Moq3LPhliUcb60X8LrDQNDvf0hwdO6KMxUnyA==" saltValue="7SngcBzpZlvK6f/YLQc1E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55" priority="19" operator="equal">
      <formula>""</formula>
    </cfRule>
  </conditionalFormatting>
  <conditionalFormatting sqref="W11:Y40">
    <cfRule type="cellIs" dxfId="54"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53" priority="17" operator="equal">
      <formula>""</formula>
    </cfRule>
  </conditionalFormatting>
  <conditionalFormatting sqref="N11:S40">
    <cfRule type="cellIs" dxfId="52" priority="16" operator="equal">
      <formula>""</formula>
    </cfRule>
  </conditionalFormatting>
  <conditionalFormatting sqref="H12:M12">
    <cfRule type="cellIs" dxfId="51" priority="15" operator="equal">
      <formula>""</formula>
    </cfRule>
  </conditionalFormatting>
  <conditionalFormatting sqref="H14:M14">
    <cfRule type="cellIs" dxfId="50" priority="14" operator="equal">
      <formula>""</formula>
    </cfRule>
  </conditionalFormatting>
  <conditionalFormatting sqref="H16:M16">
    <cfRule type="cellIs" dxfId="49" priority="13" operator="equal">
      <formula>""</formula>
    </cfRule>
  </conditionalFormatting>
  <conditionalFormatting sqref="H18:M18">
    <cfRule type="cellIs" dxfId="48" priority="12" operator="equal">
      <formula>""</formula>
    </cfRule>
  </conditionalFormatting>
  <conditionalFormatting sqref="H20:M20">
    <cfRule type="cellIs" dxfId="47" priority="11" operator="equal">
      <formula>""</formula>
    </cfRule>
  </conditionalFormatting>
  <conditionalFormatting sqref="H22:M22">
    <cfRule type="cellIs" dxfId="46" priority="10" operator="equal">
      <formula>""</formula>
    </cfRule>
  </conditionalFormatting>
  <conditionalFormatting sqref="H24:M24">
    <cfRule type="cellIs" dxfId="45" priority="9" operator="equal">
      <formula>""</formula>
    </cfRule>
  </conditionalFormatting>
  <conditionalFormatting sqref="H26:M26">
    <cfRule type="cellIs" dxfId="44" priority="8" operator="equal">
      <formula>""</formula>
    </cfRule>
  </conditionalFormatting>
  <conditionalFormatting sqref="H28:M28">
    <cfRule type="cellIs" dxfId="43" priority="7" operator="equal">
      <formula>""</formula>
    </cfRule>
  </conditionalFormatting>
  <conditionalFormatting sqref="H30:M30">
    <cfRule type="cellIs" dxfId="42" priority="6" operator="equal">
      <formula>""</formula>
    </cfRule>
  </conditionalFormatting>
  <conditionalFormatting sqref="H32:M32">
    <cfRule type="cellIs" dxfId="41" priority="5" operator="equal">
      <formula>""</formula>
    </cfRule>
  </conditionalFormatting>
  <conditionalFormatting sqref="H34:M34">
    <cfRule type="cellIs" dxfId="40" priority="4" operator="equal">
      <formula>""</formula>
    </cfRule>
  </conditionalFormatting>
  <conditionalFormatting sqref="H36:M36">
    <cfRule type="cellIs" dxfId="39" priority="3" operator="equal">
      <formula>""</formula>
    </cfRule>
  </conditionalFormatting>
  <conditionalFormatting sqref="H38:M38">
    <cfRule type="cellIs" dxfId="38" priority="2" operator="equal">
      <formula>""</formula>
    </cfRule>
  </conditionalFormatting>
  <conditionalFormatting sqref="H40:M40">
    <cfRule type="cellIs" dxfId="37"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AF086FF4-D5F6-4088-90B1-0CA0F7B27C72}">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FE55EAB4-305F-4C0C-AA78-E3508435C4BA}">
          <x14:formula1>
            <xm:f>プルダウン!$C$12:$C$19</xm:f>
          </x14:formula1>
          <xm:sqref>H12:M12 H14:M14 H16:M16 H18:M18 H20:M20 H22:M22 H24:M24 H26:M26 H28:M28 H30:M30 H32:M32 H34:M34 H36:M36 H38:M38 H40:M40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E4FC-41E6-4B05-B28C-97E0FC4A16A9}">
  <sheetPr codeName="Sheet15">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IF(利用者情報!C15="","",利用者情報!C15)</f>
        <v/>
      </c>
      <c r="I5" s="442"/>
      <c r="J5" s="442"/>
      <c r="K5" s="442"/>
      <c r="L5" s="443"/>
      <c r="M5" s="429" t="s">
        <v>79</v>
      </c>
      <c r="N5" s="430"/>
      <c r="O5" s="430"/>
      <c r="P5" s="431"/>
      <c r="Q5" s="111" t="str">
        <f>IF(利用者情報!I15="","",利用者情報!I15)</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IF(利用者情報!K15="","",利用者情報!K15)</f>
        <v/>
      </c>
      <c r="I6" s="454"/>
      <c r="J6" s="427" t="str">
        <f>IF(利用者情報!M15="","",利用者情報!M15)</f>
        <v/>
      </c>
      <c r="K6" s="427"/>
      <c r="L6" s="428"/>
      <c r="M6" s="432" t="s">
        <v>77</v>
      </c>
      <c r="N6" s="433"/>
      <c r="O6" s="433"/>
      <c r="P6" s="434"/>
      <c r="Q6" s="455" t="str">
        <f>IF(利用者情報!F15="","",利用者情報!F15)</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 t="shared" ref="T13" si="0">Q13-N13</f>
        <v>0</v>
      </c>
      <c r="U13" s="425"/>
      <c r="V13" s="425"/>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 t="shared" ref="T15" si="4">Q15-N15</f>
        <v>0</v>
      </c>
      <c r="U15" s="425"/>
      <c r="V15" s="425"/>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8">Q17-N17</f>
        <v>0</v>
      </c>
      <c r="U17" s="425"/>
      <c r="V17" s="425"/>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2">Q19-N19</f>
        <v>0</v>
      </c>
      <c r="U19" s="425"/>
      <c r="V19" s="425"/>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6">Q21-N21</f>
        <v>0</v>
      </c>
      <c r="U21" s="425"/>
      <c r="V21" s="425"/>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20">Q23-N23</f>
        <v>0</v>
      </c>
      <c r="U23" s="425"/>
      <c r="V23" s="425"/>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4">Q25-N25</f>
        <v>0</v>
      </c>
      <c r="U25" s="425"/>
      <c r="V25" s="425"/>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8">Q27-N27</f>
        <v>0</v>
      </c>
      <c r="U27" s="425"/>
      <c r="V27" s="425"/>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2">Q29-N29</f>
        <v>0</v>
      </c>
      <c r="U29" s="425"/>
      <c r="V29" s="425"/>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6">Q31-N31</f>
        <v>0</v>
      </c>
      <c r="U31" s="425"/>
      <c r="V31" s="425"/>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40">Q33-N33</f>
        <v>0</v>
      </c>
      <c r="U33" s="425"/>
      <c r="V33" s="425"/>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4">Q35-N35</f>
        <v>0</v>
      </c>
      <c r="U35" s="425"/>
      <c r="V35" s="425"/>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8">Q37-N37</f>
        <v>0</v>
      </c>
      <c r="U37" s="425"/>
      <c r="V37" s="425"/>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2">Q39-N39</f>
        <v>0</v>
      </c>
      <c r="U39" s="425"/>
      <c r="V39" s="425"/>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94</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IUzgIzenRO3OLvn786MPTwH+1g6SHu1TVJMN/CPIr34qCkoSORGbxDiOAxucZNFKI/K2U6zqQ/xRvv6Y1kNfJA==" saltValue="Vo9CSt5tPv2keVq8LFzI+g=="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36" priority="19" operator="equal">
      <formula>""</formula>
    </cfRule>
  </conditionalFormatting>
  <conditionalFormatting sqref="W11:Y40">
    <cfRule type="cellIs" dxfId="35"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34" priority="17" operator="equal">
      <formula>""</formula>
    </cfRule>
  </conditionalFormatting>
  <conditionalFormatting sqref="N11:S40">
    <cfRule type="cellIs" dxfId="33" priority="16" operator="equal">
      <formula>""</formula>
    </cfRule>
  </conditionalFormatting>
  <conditionalFormatting sqref="H12:M12">
    <cfRule type="cellIs" dxfId="32" priority="15" operator="equal">
      <formula>""</formula>
    </cfRule>
  </conditionalFormatting>
  <conditionalFormatting sqref="H14:M14">
    <cfRule type="cellIs" dxfId="31" priority="14" operator="equal">
      <formula>""</formula>
    </cfRule>
  </conditionalFormatting>
  <conditionalFormatting sqref="H16:M16">
    <cfRule type="cellIs" dxfId="30" priority="13" operator="equal">
      <formula>""</formula>
    </cfRule>
  </conditionalFormatting>
  <conditionalFormatting sqref="H18:M18">
    <cfRule type="cellIs" dxfId="29" priority="12" operator="equal">
      <formula>""</formula>
    </cfRule>
  </conditionalFormatting>
  <conditionalFormatting sqref="H20:M20">
    <cfRule type="cellIs" dxfId="28" priority="11" operator="equal">
      <formula>""</formula>
    </cfRule>
  </conditionalFormatting>
  <conditionalFormatting sqref="H22:M22">
    <cfRule type="cellIs" dxfId="27" priority="10" operator="equal">
      <formula>""</formula>
    </cfRule>
  </conditionalFormatting>
  <conditionalFormatting sqref="H24:M24">
    <cfRule type="cellIs" dxfId="26" priority="9" operator="equal">
      <formula>""</formula>
    </cfRule>
  </conditionalFormatting>
  <conditionalFormatting sqref="H26:M26">
    <cfRule type="cellIs" dxfId="25" priority="8" operator="equal">
      <formula>""</formula>
    </cfRule>
  </conditionalFormatting>
  <conditionalFormatting sqref="H28:M28">
    <cfRule type="cellIs" dxfId="24" priority="7" operator="equal">
      <formula>""</formula>
    </cfRule>
  </conditionalFormatting>
  <conditionalFormatting sqref="H30:M30">
    <cfRule type="cellIs" dxfId="23" priority="6" operator="equal">
      <formula>""</formula>
    </cfRule>
  </conditionalFormatting>
  <conditionalFormatting sqref="H32:M32">
    <cfRule type="cellIs" dxfId="22" priority="5" operator="equal">
      <formula>""</formula>
    </cfRule>
  </conditionalFormatting>
  <conditionalFormatting sqref="H34:M34">
    <cfRule type="cellIs" dxfId="21" priority="4" operator="equal">
      <formula>""</formula>
    </cfRule>
  </conditionalFormatting>
  <conditionalFormatting sqref="H36:M36">
    <cfRule type="cellIs" dxfId="20" priority="3" operator="equal">
      <formula>""</formula>
    </cfRule>
  </conditionalFormatting>
  <conditionalFormatting sqref="H38:M38">
    <cfRule type="cellIs" dxfId="19" priority="2" operator="equal">
      <formula>""</formula>
    </cfRule>
  </conditionalFormatting>
  <conditionalFormatting sqref="H40:M40">
    <cfRule type="cellIs" dxfId="18"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8FF42B-494F-4034-96D9-5CC8E081E77B}">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E27EB2A0-1E2D-4FCE-92AD-DA6BD5109C0E}">
          <x14:formula1>
            <xm:f>プルダウン!$C$12:$C$19</xm:f>
          </x14:formula1>
          <xm:sqref>H12:M12 H14:M14 H16:M16 H18:M18 H20:M20 H22:M22 H24:M24 H26:M26 H28:M28 H30:M30 H32:M32 H34:M34 H36:M36 H38:M38 H40:M40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1207-A713-4407-BFC9-7E1D44FE3F01}">
  <sheetPr codeName="Sheet16">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2" t="s">
        <v>48</v>
      </c>
      <c r="C3" s="472"/>
      <c r="D3" s="473" t="str">
        <f>IF(利用者情報!F2="","",DATE(利用者情報!F2,利用者情報!I2,1))</f>
        <v/>
      </c>
      <c r="E3" s="473"/>
      <c r="F3" s="472" t="s">
        <v>16</v>
      </c>
      <c r="G3" s="472"/>
      <c r="H3" s="113" t="str">
        <f>IF(利用者情報!I2="","",利用者情報!I2)</f>
        <v/>
      </c>
      <c r="I3" s="474" t="s">
        <v>49</v>
      </c>
      <c r="J3" s="474"/>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1" t="s">
        <v>9</v>
      </c>
      <c r="C5" s="442"/>
      <c r="D5" s="442"/>
      <c r="E5" s="442"/>
      <c r="F5" s="442"/>
      <c r="G5" s="443"/>
      <c r="H5" s="452" t="str">
        <f>IF(利用者情報!C16="","",利用者情報!C16)</f>
        <v/>
      </c>
      <c r="I5" s="442"/>
      <c r="J5" s="442"/>
      <c r="K5" s="442"/>
      <c r="L5" s="443"/>
      <c r="M5" s="429" t="s">
        <v>79</v>
      </c>
      <c r="N5" s="430"/>
      <c r="O5" s="430"/>
      <c r="P5" s="431"/>
      <c r="Q5" s="111" t="str">
        <f>IF(利用者情報!I16="","",利用者情報!I16)</f>
        <v/>
      </c>
      <c r="R5" s="442" t="s">
        <v>63</v>
      </c>
      <c r="S5" s="442"/>
      <c r="T5" s="443"/>
      <c r="U5" s="456" t="s">
        <v>134</v>
      </c>
      <c r="V5" s="456"/>
      <c r="W5" s="456"/>
      <c r="X5" s="456"/>
      <c r="Y5" s="456"/>
      <c r="Z5" s="456"/>
      <c r="AA5" s="456"/>
      <c r="AB5" s="456"/>
      <c r="AC5" s="457"/>
      <c r="AD5" s="103"/>
      <c r="AE5" s="103"/>
      <c r="AF5" s="103"/>
      <c r="AG5" s="103"/>
      <c r="AH5" s="103"/>
      <c r="AI5" s="17"/>
      <c r="AJ5" s="17"/>
      <c r="AK5" s="17"/>
      <c r="AL5" s="17"/>
    </row>
    <row r="6" spans="1:38" ht="31.2" customHeight="1" thickBot="1">
      <c r="A6" s="20"/>
      <c r="B6" s="438" t="s">
        <v>11</v>
      </c>
      <c r="C6" s="439"/>
      <c r="D6" s="439"/>
      <c r="E6" s="439"/>
      <c r="F6" s="439"/>
      <c r="G6" s="440"/>
      <c r="H6" s="453" t="str">
        <f>IF(利用者情報!K16="","",利用者情報!K16)</f>
        <v/>
      </c>
      <c r="I6" s="454"/>
      <c r="J6" s="427" t="str">
        <f>IF(利用者情報!M16="","",利用者情報!M16)</f>
        <v/>
      </c>
      <c r="K6" s="427"/>
      <c r="L6" s="428"/>
      <c r="M6" s="432" t="s">
        <v>77</v>
      </c>
      <c r="N6" s="433"/>
      <c r="O6" s="433"/>
      <c r="P6" s="434"/>
      <c r="Q6" s="455" t="str">
        <f>IF(利用者情報!F16="","",利用者情報!F16)</f>
        <v/>
      </c>
      <c r="R6" s="427"/>
      <c r="S6" s="427"/>
      <c r="T6" s="428"/>
      <c r="U6" s="458" t="str">
        <f>IF(事業所情報!B6="","",事業所情報!B6)</f>
        <v/>
      </c>
      <c r="V6" s="458"/>
      <c r="W6" s="458"/>
      <c r="X6" s="458"/>
      <c r="Y6" s="458"/>
      <c r="Z6" s="458"/>
      <c r="AA6" s="458"/>
      <c r="AB6" s="458"/>
      <c r="AC6" s="459"/>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7" t="s">
        <v>50</v>
      </c>
      <c r="C8" s="397"/>
      <c r="D8" s="397" t="s">
        <v>51</v>
      </c>
      <c r="E8" s="397"/>
      <c r="F8" s="397" t="s">
        <v>52</v>
      </c>
      <c r="G8" s="397"/>
      <c r="H8" s="397"/>
      <c r="I8" s="397"/>
      <c r="J8" s="397"/>
      <c r="K8" s="397"/>
      <c r="L8" s="397"/>
      <c r="M8" s="397"/>
      <c r="N8" s="397" t="s">
        <v>53</v>
      </c>
      <c r="O8" s="397"/>
      <c r="P8" s="397"/>
      <c r="Q8" s="397"/>
      <c r="R8" s="397"/>
      <c r="S8" s="397"/>
      <c r="T8" s="397"/>
      <c r="U8" s="397"/>
      <c r="V8" s="397"/>
      <c r="W8" s="399" t="s">
        <v>74</v>
      </c>
      <c r="X8" s="400"/>
      <c r="Y8" s="401"/>
      <c r="Z8" s="437" t="s">
        <v>54</v>
      </c>
      <c r="AA8" s="437"/>
      <c r="AB8" s="437"/>
      <c r="AC8" s="417" t="s">
        <v>58</v>
      </c>
      <c r="AD8" s="397"/>
      <c r="AE8" s="397"/>
      <c r="AF8" s="417" t="s">
        <v>75</v>
      </c>
      <c r="AG8" s="417"/>
      <c r="AH8" s="417"/>
      <c r="AI8" s="381" t="s">
        <v>132</v>
      </c>
    </row>
    <row r="9" spans="1:38" ht="30.6" customHeight="1" thickBot="1">
      <c r="A9" s="20"/>
      <c r="B9" s="397"/>
      <c r="C9" s="397"/>
      <c r="D9" s="397"/>
      <c r="E9" s="397"/>
      <c r="F9" s="397"/>
      <c r="G9" s="397"/>
      <c r="H9" s="397"/>
      <c r="I9" s="397"/>
      <c r="J9" s="397"/>
      <c r="K9" s="397"/>
      <c r="L9" s="397"/>
      <c r="M9" s="397"/>
      <c r="N9" s="417" t="s">
        <v>55</v>
      </c>
      <c r="O9" s="417"/>
      <c r="P9" s="417"/>
      <c r="Q9" s="417" t="s">
        <v>57</v>
      </c>
      <c r="R9" s="417"/>
      <c r="S9" s="417"/>
      <c r="T9" s="417" t="s">
        <v>56</v>
      </c>
      <c r="U9" s="417"/>
      <c r="V9" s="417"/>
      <c r="W9" s="402"/>
      <c r="X9" s="403"/>
      <c r="Y9" s="404"/>
      <c r="Z9" s="437"/>
      <c r="AA9" s="437"/>
      <c r="AB9" s="437"/>
      <c r="AC9" s="397"/>
      <c r="AD9" s="397"/>
      <c r="AE9" s="397"/>
      <c r="AF9" s="417"/>
      <c r="AG9" s="417"/>
      <c r="AH9" s="417"/>
      <c r="AI9" s="381"/>
    </row>
    <row r="10" spans="1:38" ht="26.4" customHeight="1" thickBot="1">
      <c r="A10" s="20"/>
      <c r="B10" s="397"/>
      <c r="C10" s="397"/>
      <c r="D10" s="397"/>
      <c r="E10" s="397"/>
      <c r="F10" s="415" t="s">
        <v>59</v>
      </c>
      <c r="G10" s="416"/>
      <c r="H10" s="416" t="s">
        <v>60</v>
      </c>
      <c r="I10" s="416"/>
      <c r="J10" s="416"/>
      <c r="K10" s="416"/>
      <c r="L10" s="416" t="s">
        <v>61</v>
      </c>
      <c r="M10" s="435"/>
      <c r="N10" s="417"/>
      <c r="O10" s="417"/>
      <c r="P10" s="417"/>
      <c r="Q10" s="417"/>
      <c r="R10" s="417"/>
      <c r="S10" s="417"/>
      <c r="T10" s="417"/>
      <c r="U10" s="417"/>
      <c r="V10" s="417"/>
      <c r="W10" s="405"/>
      <c r="X10" s="406"/>
      <c r="Y10" s="407"/>
      <c r="Z10" s="437"/>
      <c r="AA10" s="437"/>
      <c r="AB10" s="437"/>
      <c r="AC10" s="397"/>
      <c r="AD10" s="397"/>
      <c r="AE10" s="397"/>
      <c r="AF10" s="417"/>
      <c r="AG10" s="417"/>
      <c r="AH10" s="417"/>
      <c r="AI10" s="381"/>
    </row>
    <row r="11" spans="1:38" ht="26.4" customHeight="1">
      <c r="A11" s="20"/>
      <c r="B11" s="408"/>
      <c r="C11" s="408"/>
      <c r="D11" s="410" t="str">
        <f>IF(B11="","",TEXT(DATE(利用者情報!F2,利用者情報!I2,B11),"aaa"))</f>
        <v/>
      </c>
      <c r="E11" s="410"/>
      <c r="F11" s="418"/>
      <c r="G11" s="412"/>
      <c r="H11" s="414"/>
      <c r="I11" s="414"/>
      <c r="J11" s="414"/>
      <c r="K11" s="414"/>
      <c r="L11" s="412"/>
      <c r="M11" s="413"/>
      <c r="N11" s="419"/>
      <c r="O11" s="420"/>
      <c r="P11" s="421"/>
      <c r="Q11" s="419"/>
      <c r="R11" s="420"/>
      <c r="S11" s="421"/>
      <c r="T11" s="444">
        <f>Q11-N11</f>
        <v>0</v>
      </c>
      <c r="U11" s="445"/>
      <c r="V11" s="446"/>
      <c r="W11" s="450"/>
      <c r="X11" s="450"/>
      <c r="Y11" s="450"/>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09"/>
      <c r="C12" s="409"/>
      <c r="D12" s="411"/>
      <c r="E12" s="411"/>
      <c r="F12" s="562" t="s">
        <v>62</v>
      </c>
      <c r="G12" s="563"/>
      <c r="H12" s="395"/>
      <c r="I12" s="395"/>
      <c r="J12" s="395"/>
      <c r="K12" s="395"/>
      <c r="L12" s="395"/>
      <c r="M12" s="396"/>
      <c r="N12" s="422"/>
      <c r="O12" s="423"/>
      <c r="P12" s="424"/>
      <c r="Q12" s="422"/>
      <c r="R12" s="423"/>
      <c r="S12" s="424"/>
      <c r="T12" s="447"/>
      <c r="U12" s="448"/>
      <c r="V12" s="449"/>
      <c r="W12" s="451"/>
      <c r="X12" s="451"/>
      <c r="Y12" s="451"/>
      <c r="Z12" s="386"/>
      <c r="AA12" s="387"/>
      <c r="AB12" s="387"/>
      <c r="AC12" s="391"/>
      <c r="AD12" s="392"/>
      <c r="AE12" s="393"/>
      <c r="AF12" s="383"/>
      <c r="AG12" s="383"/>
      <c r="AH12" s="383"/>
      <c r="AI12" s="380"/>
    </row>
    <row r="13" spans="1:38" ht="26.4" customHeight="1">
      <c r="A13" s="20"/>
      <c r="B13" s="408"/>
      <c r="C13" s="408"/>
      <c r="D13" s="410" t="str">
        <f>IF(B13="","",TEXT(DATE(利用者情報!F2,利用者情報!I2,B13),"aaa"))</f>
        <v/>
      </c>
      <c r="E13" s="410"/>
      <c r="F13" s="418"/>
      <c r="G13" s="412"/>
      <c r="H13" s="414"/>
      <c r="I13" s="414"/>
      <c r="J13" s="414"/>
      <c r="K13" s="414"/>
      <c r="L13" s="412"/>
      <c r="M13" s="413"/>
      <c r="N13" s="419"/>
      <c r="O13" s="420"/>
      <c r="P13" s="421"/>
      <c r="Q13" s="419"/>
      <c r="R13" s="420"/>
      <c r="S13" s="421"/>
      <c r="T13" s="425">
        <f t="shared" ref="T13" si="0">Q13-N13</f>
        <v>0</v>
      </c>
      <c r="U13" s="425"/>
      <c r="V13" s="425"/>
      <c r="W13" s="450"/>
      <c r="X13" s="450"/>
      <c r="Y13" s="450"/>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09"/>
      <c r="C14" s="409"/>
      <c r="D14" s="411"/>
      <c r="E14" s="411"/>
      <c r="F14" s="562" t="s">
        <v>62</v>
      </c>
      <c r="G14" s="563"/>
      <c r="H14" s="395"/>
      <c r="I14" s="395"/>
      <c r="J14" s="395"/>
      <c r="K14" s="395"/>
      <c r="L14" s="395"/>
      <c r="M14" s="396"/>
      <c r="N14" s="422"/>
      <c r="O14" s="423"/>
      <c r="P14" s="424"/>
      <c r="Q14" s="422"/>
      <c r="R14" s="423"/>
      <c r="S14" s="424"/>
      <c r="T14" s="426"/>
      <c r="U14" s="426"/>
      <c r="V14" s="426"/>
      <c r="W14" s="451"/>
      <c r="X14" s="451"/>
      <c r="Y14" s="451"/>
      <c r="Z14" s="386"/>
      <c r="AA14" s="387"/>
      <c r="AB14" s="387"/>
      <c r="AC14" s="391"/>
      <c r="AD14" s="392"/>
      <c r="AE14" s="393"/>
      <c r="AF14" s="383"/>
      <c r="AG14" s="383"/>
      <c r="AH14" s="383"/>
      <c r="AI14" s="380"/>
    </row>
    <row r="15" spans="1:38" ht="26.4" customHeight="1">
      <c r="A15" s="20"/>
      <c r="B15" s="408"/>
      <c r="C15" s="408"/>
      <c r="D15" s="410" t="str">
        <f>IF(B15="","",TEXT(DATE(利用者情報!F2,利用者情報!I2,B15),"aaa"))</f>
        <v/>
      </c>
      <c r="E15" s="410"/>
      <c r="F15" s="418"/>
      <c r="G15" s="412"/>
      <c r="H15" s="414"/>
      <c r="I15" s="414"/>
      <c r="J15" s="414"/>
      <c r="K15" s="414"/>
      <c r="L15" s="412"/>
      <c r="M15" s="413"/>
      <c r="N15" s="419"/>
      <c r="O15" s="420"/>
      <c r="P15" s="421"/>
      <c r="Q15" s="419"/>
      <c r="R15" s="420"/>
      <c r="S15" s="421"/>
      <c r="T15" s="425">
        <f t="shared" ref="T15" si="4">Q15-N15</f>
        <v>0</v>
      </c>
      <c r="U15" s="425"/>
      <c r="V15" s="425"/>
      <c r="W15" s="450"/>
      <c r="X15" s="450"/>
      <c r="Y15" s="450"/>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09"/>
      <c r="C16" s="409"/>
      <c r="D16" s="411"/>
      <c r="E16" s="411"/>
      <c r="F16" s="562" t="s">
        <v>62</v>
      </c>
      <c r="G16" s="563"/>
      <c r="H16" s="395"/>
      <c r="I16" s="395"/>
      <c r="J16" s="395"/>
      <c r="K16" s="395"/>
      <c r="L16" s="395"/>
      <c r="M16" s="396"/>
      <c r="N16" s="422"/>
      <c r="O16" s="423"/>
      <c r="P16" s="424"/>
      <c r="Q16" s="422"/>
      <c r="R16" s="423"/>
      <c r="S16" s="424"/>
      <c r="T16" s="426"/>
      <c r="U16" s="426"/>
      <c r="V16" s="426"/>
      <c r="W16" s="451"/>
      <c r="X16" s="451"/>
      <c r="Y16" s="451"/>
      <c r="Z16" s="386"/>
      <c r="AA16" s="387"/>
      <c r="AB16" s="387"/>
      <c r="AC16" s="391"/>
      <c r="AD16" s="392"/>
      <c r="AE16" s="393"/>
      <c r="AF16" s="383"/>
      <c r="AG16" s="383"/>
      <c r="AH16" s="383"/>
      <c r="AI16" s="380"/>
    </row>
    <row r="17" spans="1:35" ht="26.4" customHeight="1">
      <c r="A17" s="20"/>
      <c r="B17" s="408"/>
      <c r="C17" s="408"/>
      <c r="D17" s="410" t="str">
        <f>IF(B17="","",TEXT(DATE(利用者情報!F2,利用者情報!I2,B17),"aaa"))</f>
        <v/>
      </c>
      <c r="E17" s="410"/>
      <c r="F17" s="418"/>
      <c r="G17" s="412"/>
      <c r="H17" s="414"/>
      <c r="I17" s="414"/>
      <c r="J17" s="414"/>
      <c r="K17" s="414"/>
      <c r="L17" s="412"/>
      <c r="M17" s="413"/>
      <c r="N17" s="419"/>
      <c r="O17" s="420"/>
      <c r="P17" s="421"/>
      <c r="Q17" s="419"/>
      <c r="R17" s="420"/>
      <c r="S17" s="421"/>
      <c r="T17" s="425">
        <f t="shared" ref="T17" si="8">Q17-N17</f>
        <v>0</v>
      </c>
      <c r="U17" s="425"/>
      <c r="V17" s="425"/>
      <c r="W17" s="450"/>
      <c r="X17" s="450"/>
      <c r="Y17" s="450"/>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09"/>
      <c r="C18" s="409"/>
      <c r="D18" s="411"/>
      <c r="E18" s="411"/>
      <c r="F18" s="562" t="s">
        <v>62</v>
      </c>
      <c r="G18" s="563"/>
      <c r="H18" s="395"/>
      <c r="I18" s="395"/>
      <c r="J18" s="395"/>
      <c r="K18" s="395"/>
      <c r="L18" s="395"/>
      <c r="M18" s="396"/>
      <c r="N18" s="422"/>
      <c r="O18" s="423"/>
      <c r="P18" s="424"/>
      <c r="Q18" s="422"/>
      <c r="R18" s="423"/>
      <c r="S18" s="424"/>
      <c r="T18" s="426"/>
      <c r="U18" s="426"/>
      <c r="V18" s="426"/>
      <c r="W18" s="451"/>
      <c r="X18" s="451"/>
      <c r="Y18" s="451"/>
      <c r="Z18" s="386"/>
      <c r="AA18" s="387"/>
      <c r="AB18" s="387"/>
      <c r="AC18" s="391"/>
      <c r="AD18" s="392"/>
      <c r="AE18" s="393"/>
      <c r="AF18" s="383"/>
      <c r="AG18" s="383"/>
      <c r="AH18" s="383"/>
      <c r="AI18" s="380"/>
    </row>
    <row r="19" spans="1:35" ht="26.4" customHeight="1">
      <c r="A19" s="20"/>
      <c r="B19" s="408"/>
      <c r="C19" s="408"/>
      <c r="D19" s="410" t="str">
        <f>IF(B19="","",TEXT(DATE(利用者情報!F2,利用者情報!I2,B19),"aaa"))</f>
        <v/>
      </c>
      <c r="E19" s="410"/>
      <c r="F19" s="418"/>
      <c r="G19" s="412"/>
      <c r="H19" s="414"/>
      <c r="I19" s="414"/>
      <c r="J19" s="414"/>
      <c r="K19" s="414"/>
      <c r="L19" s="412"/>
      <c r="M19" s="413"/>
      <c r="N19" s="419"/>
      <c r="O19" s="420"/>
      <c r="P19" s="421"/>
      <c r="Q19" s="419"/>
      <c r="R19" s="420"/>
      <c r="S19" s="421"/>
      <c r="T19" s="425">
        <f t="shared" ref="T19" si="12">Q19-N19</f>
        <v>0</v>
      </c>
      <c r="U19" s="425"/>
      <c r="V19" s="425"/>
      <c r="W19" s="450"/>
      <c r="X19" s="450"/>
      <c r="Y19" s="450"/>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09"/>
      <c r="C20" s="409"/>
      <c r="D20" s="411"/>
      <c r="E20" s="411"/>
      <c r="F20" s="562" t="s">
        <v>62</v>
      </c>
      <c r="G20" s="563"/>
      <c r="H20" s="395"/>
      <c r="I20" s="395"/>
      <c r="J20" s="395"/>
      <c r="K20" s="395"/>
      <c r="L20" s="395"/>
      <c r="M20" s="396"/>
      <c r="N20" s="422"/>
      <c r="O20" s="423"/>
      <c r="P20" s="424"/>
      <c r="Q20" s="422"/>
      <c r="R20" s="423"/>
      <c r="S20" s="424"/>
      <c r="T20" s="426"/>
      <c r="U20" s="426"/>
      <c r="V20" s="426"/>
      <c r="W20" s="451"/>
      <c r="X20" s="451"/>
      <c r="Y20" s="451"/>
      <c r="Z20" s="386"/>
      <c r="AA20" s="387"/>
      <c r="AB20" s="387"/>
      <c r="AC20" s="391"/>
      <c r="AD20" s="392"/>
      <c r="AE20" s="393"/>
      <c r="AF20" s="383"/>
      <c r="AG20" s="383"/>
      <c r="AH20" s="383"/>
      <c r="AI20" s="380"/>
    </row>
    <row r="21" spans="1:35" ht="26.4" customHeight="1">
      <c r="A21" s="20"/>
      <c r="B21" s="408"/>
      <c r="C21" s="408"/>
      <c r="D21" s="410" t="str">
        <f>IF(B21="","",TEXT(DATE(利用者情報!F2,利用者情報!I2,B21),"aaa"))</f>
        <v/>
      </c>
      <c r="E21" s="410"/>
      <c r="F21" s="418"/>
      <c r="G21" s="412"/>
      <c r="H21" s="414"/>
      <c r="I21" s="414"/>
      <c r="J21" s="414"/>
      <c r="K21" s="414"/>
      <c r="L21" s="412"/>
      <c r="M21" s="413"/>
      <c r="N21" s="419"/>
      <c r="O21" s="420"/>
      <c r="P21" s="421"/>
      <c r="Q21" s="419"/>
      <c r="R21" s="420"/>
      <c r="S21" s="421"/>
      <c r="T21" s="425">
        <f t="shared" ref="T21" si="16">Q21-N21</f>
        <v>0</v>
      </c>
      <c r="U21" s="425"/>
      <c r="V21" s="425"/>
      <c r="W21" s="450"/>
      <c r="X21" s="450"/>
      <c r="Y21" s="450"/>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09"/>
      <c r="C22" s="409"/>
      <c r="D22" s="411"/>
      <c r="E22" s="411"/>
      <c r="F22" s="562" t="s">
        <v>62</v>
      </c>
      <c r="G22" s="563"/>
      <c r="H22" s="395"/>
      <c r="I22" s="395"/>
      <c r="J22" s="395"/>
      <c r="K22" s="395"/>
      <c r="L22" s="395"/>
      <c r="M22" s="396"/>
      <c r="N22" s="422"/>
      <c r="O22" s="423"/>
      <c r="P22" s="424"/>
      <c r="Q22" s="422"/>
      <c r="R22" s="423"/>
      <c r="S22" s="424"/>
      <c r="T22" s="426"/>
      <c r="U22" s="426"/>
      <c r="V22" s="426"/>
      <c r="W22" s="451"/>
      <c r="X22" s="451"/>
      <c r="Y22" s="451"/>
      <c r="Z22" s="386"/>
      <c r="AA22" s="387"/>
      <c r="AB22" s="387"/>
      <c r="AC22" s="391"/>
      <c r="AD22" s="392"/>
      <c r="AE22" s="393"/>
      <c r="AF22" s="383"/>
      <c r="AG22" s="383"/>
      <c r="AH22" s="383"/>
      <c r="AI22" s="380"/>
    </row>
    <row r="23" spans="1:35" ht="26.4" customHeight="1">
      <c r="A23" s="20"/>
      <c r="B23" s="408"/>
      <c r="C23" s="408"/>
      <c r="D23" s="410" t="str">
        <f>IF(B23="","",TEXT(DATE(利用者情報!F2,利用者情報!I2,B23),"aaa"))</f>
        <v/>
      </c>
      <c r="E23" s="410"/>
      <c r="F23" s="418"/>
      <c r="G23" s="412"/>
      <c r="H23" s="414"/>
      <c r="I23" s="414"/>
      <c r="J23" s="414"/>
      <c r="K23" s="414"/>
      <c r="L23" s="412"/>
      <c r="M23" s="413"/>
      <c r="N23" s="419"/>
      <c r="O23" s="420"/>
      <c r="P23" s="421"/>
      <c r="Q23" s="419"/>
      <c r="R23" s="420"/>
      <c r="S23" s="421"/>
      <c r="T23" s="425">
        <f t="shared" ref="T23" si="20">Q23-N23</f>
        <v>0</v>
      </c>
      <c r="U23" s="425"/>
      <c r="V23" s="425"/>
      <c r="W23" s="450"/>
      <c r="X23" s="450"/>
      <c r="Y23" s="450"/>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09"/>
      <c r="C24" s="409"/>
      <c r="D24" s="411"/>
      <c r="E24" s="411"/>
      <c r="F24" s="562" t="s">
        <v>62</v>
      </c>
      <c r="G24" s="563"/>
      <c r="H24" s="395"/>
      <c r="I24" s="395"/>
      <c r="J24" s="395"/>
      <c r="K24" s="395"/>
      <c r="L24" s="395"/>
      <c r="M24" s="396"/>
      <c r="N24" s="422"/>
      <c r="O24" s="423"/>
      <c r="P24" s="424"/>
      <c r="Q24" s="422"/>
      <c r="R24" s="423"/>
      <c r="S24" s="424"/>
      <c r="T24" s="426"/>
      <c r="U24" s="426"/>
      <c r="V24" s="426"/>
      <c r="W24" s="451"/>
      <c r="X24" s="451"/>
      <c r="Y24" s="451"/>
      <c r="Z24" s="386"/>
      <c r="AA24" s="387"/>
      <c r="AB24" s="387"/>
      <c r="AC24" s="391"/>
      <c r="AD24" s="392"/>
      <c r="AE24" s="393"/>
      <c r="AF24" s="383"/>
      <c r="AG24" s="383"/>
      <c r="AH24" s="383"/>
      <c r="AI24" s="380"/>
    </row>
    <row r="25" spans="1:35" ht="26.4" customHeight="1">
      <c r="A25" s="20"/>
      <c r="B25" s="408"/>
      <c r="C25" s="408"/>
      <c r="D25" s="410" t="str">
        <f>IF(B25="","",TEXT(DATE(利用者情報!F2,利用者情報!I2,B25),"aaa"))</f>
        <v/>
      </c>
      <c r="E25" s="410"/>
      <c r="F25" s="418"/>
      <c r="G25" s="412"/>
      <c r="H25" s="414"/>
      <c r="I25" s="414"/>
      <c r="J25" s="414"/>
      <c r="K25" s="414"/>
      <c r="L25" s="412"/>
      <c r="M25" s="413"/>
      <c r="N25" s="419"/>
      <c r="O25" s="420"/>
      <c r="P25" s="421"/>
      <c r="Q25" s="419"/>
      <c r="R25" s="420"/>
      <c r="S25" s="421"/>
      <c r="T25" s="425">
        <f t="shared" ref="T25" si="24">Q25-N25</f>
        <v>0</v>
      </c>
      <c r="U25" s="425"/>
      <c r="V25" s="425"/>
      <c r="W25" s="450"/>
      <c r="X25" s="450"/>
      <c r="Y25" s="450"/>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09"/>
      <c r="C26" s="409"/>
      <c r="D26" s="411"/>
      <c r="E26" s="411"/>
      <c r="F26" s="562" t="s">
        <v>62</v>
      </c>
      <c r="G26" s="563"/>
      <c r="H26" s="395"/>
      <c r="I26" s="395"/>
      <c r="J26" s="395"/>
      <c r="K26" s="395"/>
      <c r="L26" s="395"/>
      <c r="M26" s="396"/>
      <c r="N26" s="422"/>
      <c r="O26" s="423"/>
      <c r="P26" s="424"/>
      <c r="Q26" s="422"/>
      <c r="R26" s="423"/>
      <c r="S26" s="424"/>
      <c r="T26" s="426"/>
      <c r="U26" s="426"/>
      <c r="V26" s="426"/>
      <c r="W26" s="451"/>
      <c r="X26" s="451"/>
      <c r="Y26" s="451"/>
      <c r="Z26" s="386"/>
      <c r="AA26" s="387"/>
      <c r="AB26" s="387"/>
      <c r="AC26" s="391"/>
      <c r="AD26" s="392"/>
      <c r="AE26" s="393"/>
      <c r="AF26" s="383"/>
      <c r="AG26" s="383"/>
      <c r="AH26" s="383"/>
      <c r="AI26" s="380"/>
    </row>
    <row r="27" spans="1:35" ht="26.4" customHeight="1">
      <c r="A27" s="20"/>
      <c r="B27" s="408"/>
      <c r="C27" s="408"/>
      <c r="D27" s="410" t="str">
        <f>IF(B27="","",TEXT(DATE(利用者情報!F2,利用者情報!I2,B27),"aaa"))</f>
        <v/>
      </c>
      <c r="E27" s="410"/>
      <c r="F27" s="418"/>
      <c r="G27" s="412"/>
      <c r="H27" s="414"/>
      <c r="I27" s="414"/>
      <c r="J27" s="414"/>
      <c r="K27" s="414"/>
      <c r="L27" s="412"/>
      <c r="M27" s="413"/>
      <c r="N27" s="419"/>
      <c r="O27" s="420"/>
      <c r="P27" s="421"/>
      <c r="Q27" s="419"/>
      <c r="R27" s="420"/>
      <c r="S27" s="421"/>
      <c r="T27" s="425">
        <f t="shared" ref="T27" si="28">Q27-N27</f>
        <v>0</v>
      </c>
      <c r="U27" s="425"/>
      <c r="V27" s="425"/>
      <c r="W27" s="450"/>
      <c r="X27" s="450"/>
      <c r="Y27" s="450"/>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09"/>
      <c r="C28" s="409"/>
      <c r="D28" s="411"/>
      <c r="E28" s="411"/>
      <c r="F28" s="562" t="s">
        <v>62</v>
      </c>
      <c r="G28" s="563"/>
      <c r="H28" s="395"/>
      <c r="I28" s="395"/>
      <c r="J28" s="395"/>
      <c r="K28" s="395"/>
      <c r="L28" s="395"/>
      <c r="M28" s="396"/>
      <c r="N28" s="422"/>
      <c r="O28" s="423"/>
      <c r="P28" s="424"/>
      <c r="Q28" s="422"/>
      <c r="R28" s="423"/>
      <c r="S28" s="424"/>
      <c r="T28" s="426"/>
      <c r="U28" s="426"/>
      <c r="V28" s="426"/>
      <c r="W28" s="451"/>
      <c r="X28" s="451"/>
      <c r="Y28" s="451"/>
      <c r="Z28" s="386"/>
      <c r="AA28" s="387"/>
      <c r="AB28" s="387"/>
      <c r="AC28" s="391"/>
      <c r="AD28" s="392"/>
      <c r="AE28" s="393"/>
      <c r="AF28" s="383"/>
      <c r="AG28" s="383"/>
      <c r="AH28" s="383"/>
      <c r="AI28" s="380"/>
    </row>
    <row r="29" spans="1:35" ht="26.4" customHeight="1">
      <c r="A29" s="20"/>
      <c r="B29" s="408"/>
      <c r="C29" s="408"/>
      <c r="D29" s="410" t="str">
        <f>IF(B29="","",TEXT(DATE(利用者情報!F2,利用者情報!I2,B29),"aaa"))</f>
        <v/>
      </c>
      <c r="E29" s="410"/>
      <c r="F29" s="418"/>
      <c r="G29" s="412"/>
      <c r="H29" s="414"/>
      <c r="I29" s="414"/>
      <c r="J29" s="414"/>
      <c r="K29" s="414"/>
      <c r="L29" s="412"/>
      <c r="M29" s="413"/>
      <c r="N29" s="419"/>
      <c r="O29" s="420"/>
      <c r="P29" s="421"/>
      <c r="Q29" s="419"/>
      <c r="R29" s="420"/>
      <c r="S29" s="421"/>
      <c r="T29" s="425">
        <f t="shared" ref="T29" si="32">Q29-N29</f>
        <v>0</v>
      </c>
      <c r="U29" s="425"/>
      <c r="V29" s="425"/>
      <c r="W29" s="450"/>
      <c r="X29" s="450"/>
      <c r="Y29" s="450"/>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09"/>
      <c r="C30" s="409"/>
      <c r="D30" s="411"/>
      <c r="E30" s="411"/>
      <c r="F30" s="562" t="s">
        <v>62</v>
      </c>
      <c r="G30" s="563"/>
      <c r="H30" s="395"/>
      <c r="I30" s="395"/>
      <c r="J30" s="395"/>
      <c r="K30" s="395"/>
      <c r="L30" s="395"/>
      <c r="M30" s="396"/>
      <c r="N30" s="422"/>
      <c r="O30" s="423"/>
      <c r="P30" s="424"/>
      <c r="Q30" s="422"/>
      <c r="R30" s="423"/>
      <c r="S30" s="424"/>
      <c r="T30" s="426"/>
      <c r="U30" s="426"/>
      <c r="V30" s="426"/>
      <c r="W30" s="451"/>
      <c r="X30" s="451"/>
      <c r="Y30" s="451"/>
      <c r="Z30" s="386"/>
      <c r="AA30" s="387"/>
      <c r="AB30" s="387"/>
      <c r="AC30" s="391"/>
      <c r="AD30" s="392"/>
      <c r="AE30" s="393"/>
      <c r="AF30" s="383"/>
      <c r="AG30" s="383"/>
      <c r="AH30" s="383"/>
      <c r="AI30" s="380"/>
    </row>
    <row r="31" spans="1:35" ht="26.4" customHeight="1">
      <c r="A31" s="20"/>
      <c r="B31" s="408"/>
      <c r="C31" s="408"/>
      <c r="D31" s="410" t="str">
        <f>IF(B31="","",TEXT(DATE(利用者情報!F2,利用者情報!I2,B31),"aaa"))</f>
        <v/>
      </c>
      <c r="E31" s="410"/>
      <c r="F31" s="418"/>
      <c r="G31" s="412"/>
      <c r="H31" s="414"/>
      <c r="I31" s="414"/>
      <c r="J31" s="414"/>
      <c r="K31" s="414"/>
      <c r="L31" s="412"/>
      <c r="M31" s="413"/>
      <c r="N31" s="419"/>
      <c r="O31" s="420"/>
      <c r="P31" s="421"/>
      <c r="Q31" s="419"/>
      <c r="R31" s="420"/>
      <c r="S31" s="421"/>
      <c r="T31" s="425">
        <f t="shared" ref="T31" si="36">Q31-N31</f>
        <v>0</v>
      </c>
      <c r="U31" s="425"/>
      <c r="V31" s="425"/>
      <c r="W31" s="450"/>
      <c r="X31" s="450"/>
      <c r="Y31" s="450"/>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09"/>
      <c r="C32" s="409"/>
      <c r="D32" s="411"/>
      <c r="E32" s="411"/>
      <c r="F32" s="562" t="s">
        <v>62</v>
      </c>
      <c r="G32" s="563"/>
      <c r="H32" s="395"/>
      <c r="I32" s="395"/>
      <c r="J32" s="395"/>
      <c r="K32" s="395"/>
      <c r="L32" s="395"/>
      <c r="M32" s="396"/>
      <c r="N32" s="422"/>
      <c r="O32" s="423"/>
      <c r="P32" s="424"/>
      <c r="Q32" s="422"/>
      <c r="R32" s="423"/>
      <c r="S32" s="424"/>
      <c r="T32" s="426"/>
      <c r="U32" s="426"/>
      <c r="V32" s="426"/>
      <c r="W32" s="451"/>
      <c r="X32" s="451"/>
      <c r="Y32" s="451"/>
      <c r="Z32" s="386"/>
      <c r="AA32" s="387"/>
      <c r="AB32" s="387"/>
      <c r="AC32" s="391"/>
      <c r="AD32" s="392"/>
      <c r="AE32" s="393"/>
      <c r="AF32" s="383"/>
      <c r="AG32" s="383"/>
      <c r="AH32" s="383"/>
      <c r="AI32" s="380"/>
    </row>
    <row r="33" spans="1:35" ht="26.4" customHeight="1">
      <c r="A33" s="20"/>
      <c r="B33" s="408"/>
      <c r="C33" s="408"/>
      <c r="D33" s="410" t="str">
        <f>IF(B33="","",TEXT(DATE(利用者情報!F2,利用者情報!I2,B33),"aaa"))</f>
        <v/>
      </c>
      <c r="E33" s="410"/>
      <c r="F33" s="418"/>
      <c r="G33" s="412"/>
      <c r="H33" s="414"/>
      <c r="I33" s="414"/>
      <c r="J33" s="414"/>
      <c r="K33" s="414"/>
      <c r="L33" s="412"/>
      <c r="M33" s="413"/>
      <c r="N33" s="419"/>
      <c r="O33" s="420"/>
      <c r="P33" s="421"/>
      <c r="Q33" s="419"/>
      <c r="R33" s="420"/>
      <c r="S33" s="421"/>
      <c r="T33" s="425">
        <f t="shared" ref="T33" si="40">Q33-N33</f>
        <v>0</v>
      </c>
      <c r="U33" s="425"/>
      <c r="V33" s="425"/>
      <c r="W33" s="450"/>
      <c r="X33" s="450"/>
      <c r="Y33" s="450"/>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09"/>
      <c r="C34" s="409"/>
      <c r="D34" s="411"/>
      <c r="E34" s="411"/>
      <c r="F34" s="562" t="s">
        <v>62</v>
      </c>
      <c r="G34" s="563"/>
      <c r="H34" s="395"/>
      <c r="I34" s="395"/>
      <c r="J34" s="395"/>
      <c r="K34" s="395"/>
      <c r="L34" s="395"/>
      <c r="M34" s="396"/>
      <c r="N34" s="422"/>
      <c r="O34" s="423"/>
      <c r="P34" s="424"/>
      <c r="Q34" s="422"/>
      <c r="R34" s="423"/>
      <c r="S34" s="424"/>
      <c r="T34" s="426"/>
      <c r="U34" s="426"/>
      <c r="V34" s="426"/>
      <c r="W34" s="451"/>
      <c r="X34" s="451"/>
      <c r="Y34" s="451"/>
      <c r="Z34" s="386"/>
      <c r="AA34" s="387"/>
      <c r="AB34" s="387"/>
      <c r="AC34" s="391"/>
      <c r="AD34" s="392"/>
      <c r="AE34" s="393"/>
      <c r="AF34" s="383"/>
      <c r="AG34" s="383"/>
      <c r="AH34" s="383"/>
      <c r="AI34" s="380"/>
    </row>
    <row r="35" spans="1:35" ht="26.4" customHeight="1">
      <c r="A35" s="20"/>
      <c r="B35" s="408"/>
      <c r="C35" s="408"/>
      <c r="D35" s="410" t="str">
        <f>IF(B35="","",TEXT(DATE(利用者情報!F2,利用者情報!I2,B35),"aaa"))</f>
        <v/>
      </c>
      <c r="E35" s="410"/>
      <c r="F35" s="418"/>
      <c r="G35" s="412"/>
      <c r="H35" s="414"/>
      <c r="I35" s="414"/>
      <c r="J35" s="414"/>
      <c r="K35" s="414"/>
      <c r="L35" s="412"/>
      <c r="M35" s="413"/>
      <c r="N35" s="419"/>
      <c r="O35" s="420"/>
      <c r="P35" s="421"/>
      <c r="Q35" s="419"/>
      <c r="R35" s="420"/>
      <c r="S35" s="421"/>
      <c r="T35" s="425">
        <f t="shared" ref="T35" si="44">Q35-N35</f>
        <v>0</v>
      </c>
      <c r="U35" s="425"/>
      <c r="V35" s="425"/>
      <c r="W35" s="450"/>
      <c r="X35" s="450"/>
      <c r="Y35" s="450"/>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09"/>
      <c r="C36" s="409"/>
      <c r="D36" s="411"/>
      <c r="E36" s="411"/>
      <c r="F36" s="562" t="s">
        <v>62</v>
      </c>
      <c r="G36" s="563"/>
      <c r="H36" s="395"/>
      <c r="I36" s="395"/>
      <c r="J36" s="395"/>
      <c r="K36" s="395"/>
      <c r="L36" s="395"/>
      <c r="M36" s="396"/>
      <c r="N36" s="422"/>
      <c r="O36" s="423"/>
      <c r="P36" s="424"/>
      <c r="Q36" s="422"/>
      <c r="R36" s="423"/>
      <c r="S36" s="424"/>
      <c r="T36" s="426"/>
      <c r="U36" s="426"/>
      <c r="V36" s="426"/>
      <c r="W36" s="451"/>
      <c r="X36" s="451"/>
      <c r="Y36" s="451"/>
      <c r="Z36" s="386"/>
      <c r="AA36" s="387"/>
      <c r="AB36" s="387"/>
      <c r="AC36" s="391"/>
      <c r="AD36" s="392"/>
      <c r="AE36" s="393"/>
      <c r="AF36" s="383"/>
      <c r="AG36" s="383"/>
      <c r="AH36" s="383"/>
      <c r="AI36" s="380"/>
    </row>
    <row r="37" spans="1:35" ht="26.4" customHeight="1">
      <c r="A37" s="20"/>
      <c r="B37" s="408"/>
      <c r="C37" s="408"/>
      <c r="D37" s="410" t="str">
        <f>IF(B37="","",TEXT(DATE(利用者情報!F2,利用者情報!I2,B37),"aaa"))</f>
        <v/>
      </c>
      <c r="E37" s="410"/>
      <c r="F37" s="418"/>
      <c r="G37" s="412"/>
      <c r="H37" s="414"/>
      <c r="I37" s="414"/>
      <c r="J37" s="414"/>
      <c r="K37" s="414"/>
      <c r="L37" s="412"/>
      <c r="M37" s="413"/>
      <c r="N37" s="419"/>
      <c r="O37" s="420"/>
      <c r="P37" s="421"/>
      <c r="Q37" s="419"/>
      <c r="R37" s="420"/>
      <c r="S37" s="421"/>
      <c r="T37" s="425">
        <f t="shared" ref="T37" si="48">Q37-N37</f>
        <v>0</v>
      </c>
      <c r="U37" s="425"/>
      <c r="V37" s="425"/>
      <c r="W37" s="450"/>
      <c r="X37" s="450"/>
      <c r="Y37" s="450"/>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09"/>
      <c r="C38" s="409"/>
      <c r="D38" s="411"/>
      <c r="E38" s="411"/>
      <c r="F38" s="562" t="s">
        <v>62</v>
      </c>
      <c r="G38" s="563"/>
      <c r="H38" s="395"/>
      <c r="I38" s="395"/>
      <c r="J38" s="395"/>
      <c r="K38" s="395"/>
      <c r="L38" s="395"/>
      <c r="M38" s="396"/>
      <c r="N38" s="422"/>
      <c r="O38" s="423"/>
      <c r="P38" s="424"/>
      <c r="Q38" s="422"/>
      <c r="R38" s="423"/>
      <c r="S38" s="424"/>
      <c r="T38" s="426"/>
      <c r="U38" s="426"/>
      <c r="V38" s="426"/>
      <c r="W38" s="451"/>
      <c r="X38" s="451"/>
      <c r="Y38" s="451"/>
      <c r="Z38" s="386"/>
      <c r="AA38" s="387"/>
      <c r="AB38" s="387"/>
      <c r="AC38" s="391"/>
      <c r="AD38" s="392"/>
      <c r="AE38" s="393"/>
      <c r="AF38" s="383"/>
      <c r="AG38" s="383"/>
      <c r="AH38" s="383"/>
      <c r="AI38" s="380"/>
    </row>
    <row r="39" spans="1:35" ht="26.4" customHeight="1">
      <c r="A39" s="20"/>
      <c r="B39" s="408"/>
      <c r="C39" s="408"/>
      <c r="D39" s="410" t="str">
        <f>IF(B39="","",TEXT(DATE(利用者情報!F2,利用者情報!I2,B39),"aaa"))</f>
        <v/>
      </c>
      <c r="E39" s="410"/>
      <c r="F39" s="418"/>
      <c r="G39" s="412"/>
      <c r="H39" s="414"/>
      <c r="I39" s="414"/>
      <c r="J39" s="414"/>
      <c r="K39" s="414"/>
      <c r="L39" s="412"/>
      <c r="M39" s="413"/>
      <c r="N39" s="419"/>
      <c r="O39" s="420"/>
      <c r="P39" s="421"/>
      <c r="Q39" s="419"/>
      <c r="R39" s="420"/>
      <c r="S39" s="421"/>
      <c r="T39" s="425">
        <f t="shared" ref="T39" si="52">Q39-N39</f>
        <v>0</v>
      </c>
      <c r="U39" s="425"/>
      <c r="V39" s="425"/>
      <c r="W39" s="450"/>
      <c r="X39" s="450"/>
      <c r="Y39" s="450"/>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09"/>
      <c r="C40" s="409"/>
      <c r="D40" s="411"/>
      <c r="E40" s="411"/>
      <c r="F40" s="562" t="s">
        <v>62</v>
      </c>
      <c r="G40" s="563"/>
      <c r="H40" s="395"/>
      <c r="I40" s="395"/>
      <c r="J40" s="395"/>
      <c r="K40" s="395"/>
      <c r="L40" s="395"/>
      <c r="M40" s="396"/>
      <c r="N40" s="422"/>
      <c r="O40" s="423"/>
      <c r="P40" s="424"/>
      <c r="Q40" s="422"/>
      <c r="R40" s="423"/>
      <c r="S40" s="424"/>
      <c r="T40" s="426"/>
      <c r="U40" s="426"/>
      <c r="V40" s="426"/>
      <c r="W40" s="451"/>
      <c r="X40" s="451"/>
      <c r="Y40" s="451"/>
      <c r="Z40" s="386"/>
      <c r="AA40" s="387"/>
      <c r="AB40" s="387"/>
      <c r="AC40" s="391"/>
      <c r="AD40" s="392"/>
      <c r="AE40" s="393"/>
      <c r="AF40" s="460"/>
      <c r="AG40" s="460"/>
      <c r="AH40" s="460"/>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1" t="s">
        <v>65</v>
      </c>
      <c r="U41" s="461"/>
      <c r="V41" s="461"/>
      <c r="W41" s="470" t="s">
        <v>94</v>
      </c>
      <c r="X41" s="470"/>
      <c r="Y41" s="470"/>
      <c r="Z41" s="461" t="s">
        <v>64</v>
      </c>
      <c r="AA41" s="462"/>
      <c r="AB41" s="462"/>
      <c r="AC41" s="461" t="s">
        <v>66</v>
      </c>
      <c r="AD41" s="462"/>
      <c r="AE41" s="462"/>
      <c r="AF41" s="461" t="s">
        <v>76</v>
      </c>
      <c r="AG41" s="462"/>
      <c r="AH41" s="462"/>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68" t="str">
        <f>IF(SUM(T11:V40)=0,"",SUM(T11:V40))</f>
        <v/>
      </c>
      <c r="U42" s="469"/>
      <c r="V42" s="105" t="s">
        <v>93</v>
      </c>
      <c r="W42" s="466" t="str">
        <f>IF(SUM(W11:Y40)=0,"",SUM(W11:Y40))</f>
        <v/>
      </c>
      <c r="X42" s="467"/>
      <c r="Y42" s="101" t="s">
        <v>92</v>
      </c>
      <c r="Z42" s="471" t="str">
        <f>IF(SUM(Z11:AB40)=0,"",SUM(Z11:AB40))</f>
        <v/>
      </c>
      <c r="AA42" s="463"/>
      <c r="AB42" s="99" t="s">
        <v>91</v>
      </c>
      <c r="AC42" s="464" t="str">
        <f>IF(T42="","",SUM(AC11:AE40))</f>
        <v/>
      </c>
      <c r="AD42" s="465"/>
      <c r="AE42" s="99" t="s">
        <v>91</v>
      </c>
      <c r="AF42" s="463" t="str">
        <f>IF(SUM(AF11:AH40)=0,"",SUM(AF11:AH40))</f>
        <v/>
      </c>
      <c r="AG42" s="463"/>
      <c r="AH42" s="99" t="s">
        <v>91</v>
      </c>
      <c r="AI42" s="18"/>
    </row>
    <row r="43" spans="1:35" ht="21.6" customHeight="1" thickTop="1">
      <c r="T43" s="378" t="str">
        <f>IFERROR(T42*24,"")</f>
        <v/>
      </c>
      <c r="U43" s="378"/>
      <c r="V43" s="20" t="s">
        <v>93</v>
      </c>
    </row>
  </sheetData>
  <sheetProtection algorithmName="SHA-512" hashValue="ZZH7WIHH0QijgLocsD3WNBBrm30dHDniivC8kgqZiAga59SMMi7aQZm5O/M32bLQTLuLTb2sWR6fhVamd1HvCA==" saltValue="ouOgwaD/2AdE/0BjFaw3Z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7" priority="18" operator="equal">
      <formula>""</formula>
    </cfRule>
  </conditionalFormatting>
  <conditionalFormatting sqref="W11:Y40">
    <cfRule type="cellIs" dxfId="16" priority="17" operator="equal">
      <formula>""</formula>
    </cfRule>
  </conditionalFormatting>
  <conditionalFormatting sqref="F11:M11 F13:M13 F12:G12 F15:M15 F14:G14 F17:M17 F16:G16 F19:M19 F18:G18 F21:M21 F20:G20 F23:M23 F22:G22 F25:M25 F24:G24 F27:M29 F26:G26 F31:M31 F30:G30 F33:M33 F32:G32 F35:M35 F34:G34 F37:M37 F36:G36 F39:M39 F38:G38 F40:G40">
    <cfRule type="cellIs" dxfId="15" priority="16" operator="equal">
      <formula>""</formula>
    </cfRule>
  </conditionalFormatting>
  <conditionalFormatting sqref="N11:S40">
    <cfRule type="cellIs" dxfId="14" priority="15" operator="equal">
      <formula>""</formula>
    </cfRule>
  </conditionalFormatting>
  <conditionalFormatting sqref="H12:M12">
    <cfRule type="cellIs" dxfId="13" priority="14" operator="equal">
      <formula>""</formula>
    </cfRule>
  </conditionalFormatting>
  <conditionalFormatting sqref="H14:M14">
    <cfRule type="cellIs" dxfId="12" priority="13" operator="equal">
      <formula>""</formula>
    </cfRule>
  </conditionalFormatting>
  <conditionalFormatting sqref="H16:M16">
    <cfRule type="cellIs" dxfId="11" priority="12" operator="equal">
      <formula>""</formula>
    </cfRule>
  </conditionalFormatting>
  <conditionalFormatting sqref="H18:M18">
    <cfRule type="cellIs" dxfId="10" priority="11" operator="equal">
      <formula>""</formula>
    </cfRule>
  </conditionalFormatting>
  <conditionalFormatting sqref="H20:M20">
    <cfRule type="cellIs" dxfId="9" priority="10" operator="equal">
      <formula>""</formula>
    </cfRule>
  </conditionalFormatting>
  <conditionalFormatting sqref="H22:M22">
    <cfRule type="cellIs" dxfId="8" priority="9" operator="equal">
      <formula>""</formula>
    </cfRule>
  </conditionalFormatting>
  <conditionalFormatting sqref="H24:M24">
    <cfRule type="cellIs" dxfId="7" priority="8" operator="equal">
      <formula>""</formula>
    </cfRule>
  </conditionalFormatting>
  <conditionalFormatting sqref="H26:M26">
    <cfRule type="cellIs" dxfId="6" priority="7" operator="equal">
      <formula>""</formula>
    </cfRule>
  </conditionalFormatting>
  <conditionalFormatting sqref="H30:M30">
    <cfRule type="cellIs" dxfId="5" priority="6" operator="equal">
      <formula>""</formula>
    </cfRule>
  </conditionalFormatting>
  <conditionalFormatting sqref="H32:M32">
    <cfRule type="cellIs" dxfId="4" priority="5" operator="equal">
      <formula>""</formula>
    </cfRule>
  </conditionalFormatting>
  <conditionalFormatting sqref="H34:M34">
    <cfRule type="cellIs" dxfId="3" priority="4" operator="equal">
      <formula>""</formula>
    </cfRule>
  </conditionalFormatting>
  <conditionalFormatting sqref="H36:M36">
    <cfRule type="cellIs" dxfId="2" priority="3" operator="equal">
      <formula>""</formula>
    </cfRule>
  </conditionalFormatting>
  <conditionalFormatting sqref="H38:M38">
    <cfRule type="cellIs" dxfId="1" priority="2" operator="equal">
      <formula>""</formula>
    </cfRule>
  </conditionalFormatting>
  <conditionalFormatting sqref="H40:M40">
    <cfRule type="cellIs" dxfId="0"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3">
        <x14:dataValidation type="list" allowBlank="1" showInputMessage="1" showErrorMessage="1" xr:uid="{599D9A7A-B15B-4222-B5F8-316C03AC5575}">
          <x14:formula1>
            <xm:f>プルダウン!$C$12:$C$18</xm:f>
          </x14:formula1>
          <xm:sqref>H28:M28</xm:sqref>
        </x14:dataValidation>
        <x14:dataValidation type="list" allowBlank="1" showInputMessage="1" showErrorMessage="1" xr:uid="{39214B43-56D1-47E7-AE25-0B9EF5D23A46}">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F2E0F59A-D0F9-449E-8817-81D9A4E9B006}">
          <x14:formula1>
            <xm:f>プルダウン!$C$12:$C$19</xm:f>
          </x14:formula1>
          <xm:sqref>H12:M12 H14:M14 H16:M16 H18:M18 H20:M20 H22:M22 H24:M24 H26:M26 H30:M30 H32:M32 H34:M34 H36:M36 H38:M38 H40:M40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4DD4-4D17-4986-AABD-40ADDB79B16A}">
  <sheetPr codeName="Sheet17"/>
  <dimension ref="A1:F25"/>
  <sheetViews>
    <sheetView workbookViewId="0">
      <selection activeCell="AC17" sqref="AC17:AE18"/>
    </sheetView>
  </sheetViews>
  <sheetFormatPr defaultRowHeight="18"/>
  <cols>
    <col min="1" max="1" width="31.09765625" customWidth="1"/>
    <col min="2" max="2" width="10.69921875" customWidth="1"/>
    <col min="3" max="3" width="10.796875" style="11" customWidth="1"/>
    <col min="4" max="4" width="9.8984375" style="9" customWidth="1"/>
    <col min="5" max="6" width="10.3984375" customWidth="1"/>
  </cols>
  <sheetData>
    <row r="1" spans="1:6">
      <c r="A1" s="5"/>
      <c r="B1" s="5"/>
      <c r="C1" s="5" t="s">
        <v>135</v>
      </c>
      <c r="D1" s="7" t="s">
        <v>128</v>
      </c>
      <c r="E1" s="8" t="s">
        <v>20</v>
      </c>
      <c r="F1" s="8" t="s">
        <v>21</v>
      </c>
    </row>
    <row r="2" spans="1:6">
      <c r="A2" s="1" t="s">
        <v>104</v>
      </c>
      <c r="B2" s="1">
        <v>0</v>
      </c>
      <c r="C2" s="10" t="s">
        <v>136</v>
      </c>
      <c r="D2" s="7">
        <v>1</v>
      </c>
      <c r="E2" s="2">
        <v>2300</v>
      </c>
      <c r="F2" s="2">
        <v>800</v>
      </c>
    </row>
    <row r="3" spans="1:6">
      <c r="A3" s="1" t="s">
        <v>105</v>
      </c>
      <c r="B3" s="1">
        <v>0.5</v>
      </c>
      <c r="C3" s="10" t="s">
        <v>137</v>
      </c>
      <c r="D3" s="7">
        <v>30</v>
      </c>
      <c r="E3" s="2">
        <v>4000</v>
      </c>
      <c r="F3" s="2">
        <v>1500</v>
      </c>
    </row>
    <row r="4" spans="1:6">
      <c r="A4" s="1" t="s">
        <v>106</v>
      </c>
      <c r="B4" s="1">
        <v>1</v>
      </c>
      <c r="C4" s="10" t="s">
        <v>138</v>
      </c>
      <c r="D4" s="7">
        <v>60</v>
      </c>
      <c r="E4" s="2">
        <v>5800</v>
      </c>
      <c r="F4" s="2">
        <v>2250</v>
      </c>
    </row>
    <row r="5" spans="1:6">
      <c r="A5" s="1" t="s">
        <v>107</v>
      </c>
      <c r="B5" s="1">
        <v>1.5</v>
      </c>
      <c r="C5" s="10" t="s">
        <v>139</v>
      </c>
      <c r="D5" s="7">
        <v>90</v>
      </c>
      <c r="E5" s="2">
        <v>6620</v>
      </c>
      <c r="F5" s="2">
        <v>3000</v>
      </c>
    </row>
    <row r="6" spans="1:6">
      <c r="A6" s="1" t="s">
        <v>108</v>
      </c>
      <c r="B6" s="1">
        <v>2</v>
      </c>
      <c r="C6" s="10" t="s">
        <v>140</v>
      </c>
      <c r="D6" s="7">
        <v>120</v>
      </c>
      <c r="E6" s="2">
        <v>7440</v>
      </c>
      <c r="F6" s="2">
        <v>3750</v>
      </c>
    </row>
    <row r="7" spans="1:6">
      <c r="A7" s="1" t="s">
        <v>109</v>
      </c>
      <c r="B7" s="1">
        <v>2.5</v>
      </c>
      <c r="C7" s="10" t="s">
        <v>141</v>
      </c>
      <c r="D7" s="7">
        <v>150</v>
      </c>
      <c r="E7" s="2">
        <v>8260</v>
      </c>
      <c r="F7" s="2">
        <v>4500</v>
      </c>
    </row>
    <row r="8" spans="1:6">
      <c r="A8" s="1" t="s">
        <v>110</v>
      </c>
      <c r="B8" s="1">
        <v>3</v>
      </c>
      <c r="C8" s="10" t="s">
        <v>142</v>
      </c>
      <c r="D8" s="7">
        <v>180</v>
      </c>
      <c r="E8" s="2">
        <v>9080</v>
      </c>
      <c r="F8" s="2">
        <v>5250</v>
      </c>
    </row>
    <row r="9" spans="1:6">
      <c r="A9" s="1" t="s">
        <v>111</v>
      </c>
      <c r="B9" s="1">
        <v>3.5</v>
      </c>
      <c r="C9" s="10" t="s">
        <v>143</v>
      </c>
      <c r="D9" s="7">
        <v>210</v>
      </c>
      <c r="E9" s="2">
        <v>9900</v>
      </c>
      <c r="F9" s="2">
        <v>6000</v>
      </c>
    </row>
    <row r="10" spans="1:6">
      <c r="A10" s="1" t="s">
        <v>112</v>
      </c>
      <c r="B10" s="1">
        <v>4</v>
      </c>
      <c r="C10" s="10" t="s">
        <v>144</v>
      </c>
      <c r="D10" s="7">
        <v>240</v>
      </c>
      <c r="E10" s="2">
        <v>10720</v>
      </c>
      <c r="F10" s="2">
        <v>6750</v>
      </c>
    </row>
    <row r="11" spans="1:6">
      <c r="A11" s="1" t="s">
        <v>113</v>
      </c>
      <c r="B11" s="1">
        <v>4.5</v>
      </c>
      <c r="C11" s="10" t="s">
        <v>145</v>
      </c>
      <c r="D11" s="7">
        <v>270</v>
      </c>
      <c r="E11" s="2">
        <v>11540</v>
      </c>
      <c r="F11" s="2">
        <v>7500</v>
      </c>
    </row>
    <row r="12" spans="1:6">
      <c r="A12" s="1" t="s">
        <v>114</v>
      </c>
      <c r="B12" s="1">
        <v>5</v>
      </c>
      <c r="C12" s="10" t="s">
        <v>146</v>
      </c>
      <c r="D12" s="7">
        <v>300</v>
      </c>
      <c r="E12" s="2">
        <v>12360</v>
      </c>
      <c r="F12" s="2">
        <v>8250</v>
      </c>
    </row>
    <row r="13" spans="1:6">
      <c r="A13" s="1" t="s">
        <v>115</v>
      </c>
      <c r="B13" s="1">
        <v>5.5</v>
      </c>
      <c r="C13" s="10" t="s">
        <v>147</v>
      </c>
      <c r="D13" s="7">
        <v>330</v>
      </c>
      <c r="E13" s="2">
        <v>13180</v>
      </c>
      <c r="F13" s="2">
        <v>9000</v>
      </c>
    </row>
    <row r="14" spans="1:6">
      <c r="A14" s="1" t="s">
        <v>116</v>
      </c>
      <c r="B14" s="1">
        <v>6</v>
      </c>
      <c r="C14" s="10" t="s">
        <v>148</v>
      </c>
      <c r="D14" s="7">
        <v>360</v>
      </c>
      <c r="E14" s="2">
        <v>14000</v>
      </c>
      <c r="F14" s="2">
        <v>9750</v>
      </c>
    </row>
    <row r="15" spans="1:6">
      <c r="A15" s="1" t="s">
        <v>117</v>
      </c>
      <c r="B15" s="1">
        <v>6.5</v>
      </c>
      <c r="C15" s="10" t="s">
        <v>149</v>
      </c>
      <c r="D15" s="7">
        <v>390</v>
      </c>
      <c r="E15" s="2">
        <v>14820</v>
      </c>
      <c r="F15" s="2">
        <v>10500</v>
      </c>
    </row>
    <row r="16" spans="1:6">
      <c r="A16" s="1" t="s">
        <v>118</v>
      </c>
      <c r="B16" s="1">
        <v>7</v>
      </c>
      <c r="C16" s="10" t="s">
        <v>150</v>
      </c>
      <c r="D16" s="7">
        <v>420</v>
      </c>
      <c r="E16" s="2">
        <v>15640</v>
      </c>
      <c r="F16" s="2">
        <v>11250</v>
      </c>
    </row>
    <row r="17" spans="1:6">
      <c r="A17" s="1" t="s">
        <v>119</v>
      </c>
      <c r="B17" s="1">
        <v>7.5</v>
      </c>
      <c r="C17" s="10" t="s">
        <v>151</v>
      </c>
      <c r="D17" s="7">
        <v>450</v>
      </c>
      <c r="E17" s="2">
        <v>16460</v>
      </c>
      <c r="F17" s="2">
        <v>12000</v>
      </c>
    </row>
    <row r="18" spans="1:6">
      <c r="A18" s="1" t="s">
        <v>120</v>
      </c>
      <c r="B18" s="1">
        <v>8</v>
      </c>
      <c r="C18" s="10" t="s">
        <v>152</v>
      </c>
      <c r="D18" s="7">
        <v>480</v>
      </c>
      <c r="E18" s="2">
        <v>17280</v>
      </c>
      <c r="F18" s="2">
        <v>12750</v>
      </c>
    </row>
    <row r="19" spans="1:6">
      <c r="A19" s="1" t="s">
        <v>121</v>
      </c>
      <c r="B19" s="1">
        <v>8.5</v>
      </c>
      <c r="C19" s="10" t="s">
        <v>153</v>
      </c>
      <c r="D19" s="7">
        <v>510</v>
      </c>
      <c r="E19" s="2">
        <v>18100</v>
      </c>
      <c r="F19" s="2">
        <v>13500</v>
      </c>
    </row>
    <row r="20" spans="1:6">
      <c r="A20" s="1" t="s">
        <v>122</v>
      </c>
      <c r="B20" s="1">
        <v>9</v>
      </c>
      <c r="C20" s="10" t="s">
        <v>154</v>
      </c>
      <c r="D20" s="7">
        <v>540</v>
      </c>
      <c r="E20" s="2">
        <v>18920</v>
      </c>
      <c r="F20" s="2">
        <v>14250</v>
      </c>
    </row>
    <row r="21" spans="1:6">
      <c r="A21" s="1" t="s">
        <v>123</v>
      </c>
      <c r="B21" s="1">
        <v>9.5</v>
      </c>
      <c r="C21" s="10" t="s">
        <v>155</v>
      </c>
      <c r="D21" s="7">
        <v>570</v>
      </c>
      <c r="E21" s="2">
        <v>19740</v>
      </c>
      <c r="F21" s="2">
        <v>15000</v>
      </c>
    </row>
    <row r="22" spans="1:6">
      <c r="A22" s="1" t="s">
        <v>124</v>
      </c>
      <c r="B22" s="1">
        <v>10</v>
      </c>
      <c r="C22" s="10" t="s">
        <v>156</v>
      </c>
      <c r="D22" s="7">
        <v>600</v>
      </c>
      <c r="E22" s="2">
        <v>20560</v>
      </c>
      <c r="F22" s="2">
        <v>15750</v>
      </c>
    </row>
    <row r="23" spans="1:6">
      <c r="A23" s="1" t="s">
        <v>125</v>
      </c>
      <c r="B23" s="1">
        <v>10.5</v>
      </c>
      <c r="C23" s="10" t="s">
        <v>157</v>
      </c>
      <c r="D23" s="7">
        <v>630</v>
      </c>
      <c r="E23" s="2">
        <v>21380</v>
      </c>
      <c r="F23" s="2">
        <v>16500</v>
      </c>
    </row>
    <row r="24" spans="1:6">
      <c r="A24" s="1" t="s">
        <v>126</v>
      </c>
      <c r="B24" s="1">
        <v>11</v>
      </c>
      <c r="C24" s="10" t="s">
        <v>158</v>
      </c>
      <c r="D24" s="7">
        <v>660</v>
      </c>
      <c r="E24" s="2">
        <v>22200</v>
      </c>
      <c r="F24" s="2">
        <v>17250</v>
      </c>
    </row>
    <row r="25" spans="1:6">
      <c r="A25" s="1" t="s">
        <v>127</v>
      </c>
      <c r="B25" s="1">
        <v>11.5</v>
      </c>
      <c r="C25" s="10" t="s">
        <v>159</v>
      </c>
      <c r="D25" s="7">
        <v>690</v>
      </c>
      <c r="E25" s="2">
        <v>23020</v>
      </c>
      <c r="F25" s="2">
        <v>18000</v>
      </c>
    </row>
  </sheetData>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931E-D81D-41EE-BE01-E240AB7C24BC}">
  <sheetPr codeName="Sheet18"/>
  <dimension ref="A1:G24"/>
  <sheetViews>
    <sheetView workbookViewId="0">
      <selection activeCell="G8" sqref="G8"/>
    </sheetView>
  </sheetViews>
  <sheetFormatPr defaultRowHeight="18"/>
  <cols>
    <col min="1" max="1" width="12.69921875" customWidth="1"/>
    <col min="2" max="2" width="11.8984375" customWidth="1"/>
    <col min="3" max="3" width="27.69921875" customWidth="1"/>
    <col min="7" max="7" width="10.19921875" bestFit="1" customWidth="1"/>
  </cols>
  <sheetData>
    <row r="1" spans="1:7">
      <c r="A1" s="1" t="s">
        <v>77</v>
      </c>
      <c r="B1" s="6"/>
      <c r="E1" s="3" t="s">
        <v>103</v>
      </c>
    </row>
    <row r="2" spans="1:7">
      <c r="A2" s="1" t="s">
        <v>20</v>
      </c>
      <c r="B2" s="6"/>
      <c r="E2" s="13">
        <v>1</v>
      </c>
      <c r="G2" s="117"/>
    </row>
    <row r="3" spans="1:7">
      <c r="A3" s="1" t="s">
        <v>21</v>
      </c>
      <c r="B3" s="6"/>
      <c r="E3" s="13">
        <v>2</v>
      </c>
    </row>
    <row r="4" spans="1:7">
      <c r="E4" s="13">
        <v>3</v>
      </c>
    </row>
    <row r="5" spans="1:7">
      <c r="E5" s="13">
        <v>4</v>
      </c>
    </row>
    <row r="6" spans="1:7">
      <c r="A6" s="5" t="s">
        <v>100</v>
      </c>
      <c r="B6" s="5" t="s">
        <v>101</v>
      </c>
      <c r="E6" s="13">
        <v>5</v>
      </c>
    </row>
    <row r="7" spans="1:7">
      <c r="A7" s="4">
        <v>0.1</v>
      </c>
      <c r="B7" s="1" t="s">
        <v>22</v>
      </c>
      <c r="E7" s="13">
        <v>6</v>
      </c>
    </row>
    <row r="8" spans="1:7">
      <c r="A8" s="4">
        <v>0.05</v>
      </c>
      <c r="B8" s="1" t="s">
        <v>23</v>
      </c>
      <c r="E8" s="13">
        <v>7</v>
      </c>
    </row>
    <row r="9" spans="1:7">
      <c r="A9" s="4">
        <v>0</v>
      </c>
      <c r="B9" s="1" t="s">
        <v>24</v>
      </c>
      <c r="E9" s="13">
        <v>8</v>
      </c>
    </row>
    <row r="10" spans="1:7">
      <c r="E10" s="13">
        <v>9</v>
      </c>
    </row>
    <row r="11" spans="1:7">
      <c r="A11" s="1" t="s">
        <v>102</v>
      </c>
      <c r="C11" s="1" t="s">
        <v>62</v>
      </c>
      <c r="E11" s="13">
        <v>10</v>
      </c>
    </row>
    <row r="12" spans="1:7">
      <c r="A12" s="1" t="s">
        <v>80</v>
      </c>
      <c r="C12" s="1" t="s">
        <v>83</v>
      </c>
      <c r="E12" s="13">
        <v>11</v>
      </c>
    </row>
    <row r="13" spans="1:7">
      <c r="A13" s="1" t="s">
        <v>81</v>
      </c>
      <c r="C13" s="1" t="s">
        <v>84</v>
      </c>
      <c r="E13" s="13">
        <v>12</v>
      </c>
    </row>
    <row r="14" spans="1:7">
      <c r="A14" s="1" t="s">
        <v>82</v>
      </c>
      <c r="C14" s="1" t="s">
        <v>85</v>
      </c>
    </row>
    <row r="15" spans="1:7">
      <c r="C15" s="1" t="s">
        <v>86</v>
      </c>
    </row>
    <row r="16" spans="1:7">
      <c r="C16" s="1" t="s">
        <v>87</v>
      </c>
    </row>
    <row r="17" spans="1:3">
      <c r="C17" s="1" t="s">
        <v>188</v>
      </c>
    </row>
    <row r="18" spans="1:3">
      <c r="C18" s="1" t="s">
        <v>88</v>
      </c>
    </row>
    <row r="19" spans="1:3">
      <c r="C19" s="15" t="s">
        <v>187</v>
      </c>
    </row>
    <row r="20" spans="1:3">
      <c r="A20" s="1" t="s">
        <v>170</v>
      </c>
      <c r="B20" s="1"/>
      <c r="C20" s="14"/>
    </row>
    <row r="21" spans="1:3">
      <c r="A21" s="1" t="s">
        <v>171</v>
      </c>
      <c r="B21" s="1" t="s">
        <v>175</v>
      </c>
    </row>
    <row r="22" spans="1:3">
      <c r="A22" s="1" t="s">
        <v>172</v>
      </c>
      <c r="B22" s="1" t="s">
        <v>176</v>
      </c>
    </row>
    <row r="23" spans="1:3">
      <c r="A23" s="1" t="s">
        <v>173</v>
      </c>
      <c r="B23" s="1" t="s">
        <v>177</v>
      </c>
    </row>
    <row r="24" spans="1:3">
      <c r="A24" s="1" t="s">
        <v>174</v>
      </c>
      <c r="B24" s="1" t="s">
        <v>178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提出先</vt:lpstr>
      <vt:lpstr>事業所情報</vt:lpstr>
      <vt:lpstr>利用者情報</vt:lpstr>
      <vt:lpstr>請求書</vt:lpstr>
      <vt:lpstr>明細書</vt:lpstr>
      <vt:lpstr>記載例</vt:lpstr>
      <vt:lpstr>1</vt:lpstr>
      <vt:lpstr>２</vt:lpstr>
      <vt:lpstr>３</vt:lpstr>
      <vt:lpstr>4</vt:lpstr>
      <vt:lpstr>5</vt:lpstr>
      <vt:lpstr>6</vt:lpstr>
      <vt:lpstr>7</vt:lpstr>
      <vt:lpstr>8</vt:lpstr>
      <vt:lpstr>9</vt:lpstr>
      <vt:lpstr>10</vt:lpstr>
      <vt:lpstr>Sheet2</vt:lpstr>
      <vt:lpstr>プルダウン</vt:lpstr>
      <vt:lpstr>'1'!Print_Area</vt:lpstr>
      <vt:lpstr>'10'!Print_Area</vt:lpstr>
      <vt:lpstr>'２'!Print_Area</vt:lpstr>
      <vt:lpstr>'３'!Print_Area</vt:lpstr>
      <vt:lpstr>'4'!Print_Area</vt:lpstr>
      <vt:lpstr>'5'!Print_Area</vt:lpstr>
      <vt:lpstr>'6'!Print_Area</vt:lpstr>
      <vt:lpstr>'7'!Print_Area</vt:lpstr>
      <vt:lpstr>'8'!Print_Area</vt:lpstr>
      <vt:lpstr>'9'!Print_Area</vt:lpstr>
      <vt:lpstr>記載例!Print_Area</vt:lpstr>
      <vt:lpstr>事業所情報!Print_Area</vt:lpstr>
      <vt:lpstr>請求書!Print_Area</vt:lpstr>
      <vt:lpstr>提出先!Print_Area</vt:lpstr>
      <vt:lpstr>明細書!Print_Area</vt:lpstr>
      <vt:lpstr>利用者情報!Print_Area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蓉子</dc:creator>
  <cp:lastModifiedBy>東海村</cp:lastModifiedBy>
  <cp:lastPrinted>2025-01-30T06:59:17Z</cp:lastPrinted>
  <dcterms:created xsi:type="dcterms:W3CDTF">2024-11-01T02:35:18Z</dcterms:created>
  <dcterms:modified xsi:type="dcterms:W3CDTF">2025-03-12T07:31:04Z</dcterms:modified>
</cp:coreProperties>
</file>